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2" windowWidth="13272" windowHeight="9636" firstSheet="1" activeTab="4"/>
  </bookViews>
  <sheets>
    <sheet name="Приложение 1" sheetId="1" r:id="rId1"/>
    <sheet name="Приложение 4" sheetId="2" r:id="rId2"/>
    <sheet name="Приложение 5" sheetId="3" r:id="rId3"/>
    <sheet name="Приложение 6" sheetId="4" r:id="rId4"/>
    <sheet name="Приложение8" sheetId="5" r:id="rId5"/>
  </sheets>
  <externalReferences>
    <externalReference r:id="rId8"/>
    <externalReference r:id="rId9"/>
    <externalReference r:id="rId10"/>
  </externalReferences>
  <definedNames>
    <definedName name="_Hlk403052338" localSheetId="3">'Приложение 6'!#REF!</definedName>
    <definedName name="_xlnm.Print_Area" localSheetId="2">'Приложение 5'!$A$1:$I$154</definedName>
  </definedNames>
  <calcPr fullCalcOnLoad="1"/>
</workbook>
</file>

<file path=xl/sharedStrings.xml><?xml version="1.0" encoding="utf-8"?>
<sst xmlns="http://schemas.openxmlformats.org/spreadsheetml/2006/main" count="963" uniqueCount="383">
  <si>
    <t>Сумма</t>
  </si>
  <si>
    <t>Код бюджетной классификации Российской Федерации</t>
  </si>
  <si>
    <t>1 01 02000 01 0000 110</t>
  </si>
  <si>
    <t>1 00 00000 00 0000 000</t>
  </si>
  <si>
    <t>Доходы</t>
  </si>
  <si>
    <t>Налог на доходы физических лиц</t>
  </si>
  <si>
    <t>2 00 00000 00 0000 000</t>
  </si>
  <si>
    <t>Безвозмездные поступления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</si>
  <si>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</si>
  <si>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(тыс. рублей)</t>
  </si>
  <si>
    <t>ДОХОДОВ ВСЕГО</t>
  </si>
  <si>
    <t>Рз</t>
  </si>
  <si>
    <t>ПР</t>
  </si>
  <si>
    <t>Наименование показателя</t>
  </si>
  <si>
    <t xml:space="preserve">Всего расходов:
   в том числе: </t>
  </si>
  <si>
    <t>1.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</si>
  <si>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</si>
  <si>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</si>
  <si>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</si>
  <si>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2. 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</si>
  <si>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</si>
  <si>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</si>
  <si>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</si>
  <si>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</si>
  <si>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Периодическая печать и издательства</t>
  </si>
  <si>
    <t>01</t>
  </si>
  <si>
    <t>00</t>
  </si>
  <si>
    <t>02</t>
  </si>
  <si>
    <t>04</t>
  </si>
  <si>
    <t>07</t>
  </si>
  <si>
    <t>12</t>
  </si>
  <si>
    <t>03</t>
  </si>
  <si>
    <t>09</t>
  </si>
  <si>
    <t>05</t>
  </si>
  <si>
    <t>08</t>
  </si>
  <si>
    <t>тыс.рублей</t>
  </si>
  <si>
    <t>ЦСР</t>
  </si>
  <si>
    <t>ВР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</si>
  <si>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</si>
  <si>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</si>
  <si>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</si>
  <si>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</si>
  <si>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Образование</t>
  </si>
  <si>
    <t>Код</t>
  </si>
  <si>
    <t>Наименование кода администратора группы, подгруппы, статьи, подстатьи элемента, программы (подпрограммы, кода экономической классификации источников внутреннего финансирования дефицита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</si>
  <si>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</si>
  <si>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</si>
  <si>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</si>
  <si>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</si>
  <si>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</si>
  <si>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</si>
  <si>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</si>
  <si>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</si>
  <si>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99201050000000000500</t>
  </si>
  <si>
    <t>99201050200000000500</t>
  </si>
  <si>
    <t>99201050201000000510</t>
  </si>
  <si>
    <t>99201050201100000510</t>
  </si>
  <si>
    <t>99201050000000000600</t>
  </si>
  <si>
    <t>99201050200000000600</t>
  </si>
  <si>
    <t>99201050201000000610</t>
  </si>
  <si>
    <t>99201050201100000610</t>
  </si>
  <si>
    <t>Национальная оборона</t>
  </si>
  <si>
    <t>Дотации бюджетам поселений на выравнивание
бюджетной обеспеченности</t>
  </si>
  <si>
    <t>Физическая культура и спорт</t>
  </si>
  <si>
    <t>11</t>
  </si>
  <si>
    <t>Физическая культура</t>
  </si>
  <si>
    <t>13</t>
  </si>
  <si>
    <t>Социальная политика</t>
  </si>
  <si>
    <t>10</t>
  </si>
  <si>
    <t>Средства массовой информации</t>
  </si>
  <si>
    <t>1 06 01030 10 0000 110</t>
  </si>
  <si>
    <t>Налог на имущество физических лиц, зачисляемый в бюджеты поселений</t>
  </si>
  <si>
    <t xml:space="preserve">Наименование дохода </t>
  </si>
  <si>
    <t>3. Национальная безопасность и правоохранительная деятельность</t>
  </si>
  <si>
    <t>120</t>
  </si>
  <si>
    <t>240</t>
  </si>
  <si>
    <t>Иные закупки товаров, работ и услуг для государственных (муниципальных) нужд</t>
  </si>
  <si>
    <t>870</t>
  </si>
  <si>
    <t>1 05 03010 01 0000 110</t>
  </si>
  <si>
    <t>850</t>
  </si>
  <si>
    <t xml:space="preserve">Единый сельскохозяйственный налог 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</si>
  <si>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</si>
  <si>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</si>
  <si>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</si>
  <si>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</t>
  </si>
  <si>
    <t>8. Социальная политика</t>
  </si>
  <si>
    <t>9. Физическая культура и спорт</t>
  </si>
  <si>
    <t>10. Средства массовой информации</t>
  </si>
  <si>
    <t>1 11 05035 10 0000 120</t>
  </si>
  <si>
    <t>№ п/п</t>
  </si>
  <si>
    <t>наименование</t>
  </si>
  <si>
    <t>вед</t>
  </si>
  <si>
    <t>РЗ</t>
  </si>
  <si>
    <t>2012 год первон.</t>
  </si>
  <si>
    <t>РАСХОДЫ всего</t>
  </si>
  <si>
    <t xml:space="preserve">  в том числе:</t>
  </si>
  <si>
    <t>1.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</si>
  <si>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</si>
  <si>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</si>
  <si>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Обеспечение деятельности высшего органа исполнительной власти муниципального образования Выселковский район</t>
  </si>
  <si>
    <t>Глава муниципального образования</t>
  </si>
  <si>
    <t>Расходы на обеспечение функций органов местного самоуправления</t>
  </si>
  <si>
    <t>Расходы на обеспечение функций  органов местного самоуправления</t>
  </si>
  <si>
    <t>Финансовое обеспечение непредвиденных расходов</t>
  </si>
  <si>
    <t xml:space="preserve">Другие общегосударственные вопросы </t>
  </si>
  <si>
    <t>Расходы на обеспечение деятельности (оказание услуг) муниципальных учреждений</t>
  </si>
  <si>
    <t xml:space="preserve">Мобилизационная и вневойсковая  подготовка 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</si>
  <si>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</si>
  <si>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</si>
  <si>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Дорожное хозяйство (дорожные фонды)</t>
  </si>
  <si>
    <t>Создание условий для массового отдыха жителей поселения</t>
  </si>
  <si>
    <t>60 0 2015</t>
  </si>
  <si>
    <t>Организация сбора и вывоза бытовых отходов и мусора на территории поселения</t>
  </si>
  <si>
    <t>Организация ритуальных услуг и содержание мест захоронения</t>
  </si>
  <si>
    <t>Мероприятия по работе с детьми и молодежью</t>
  </si>
  <si>
    <t>66 2 0059</t>
  </si>
  <si>
    <t>Социальная поддержка граждан</t>
  </si>
  <si>
    <t xml:space="preserve">Физическая культура </t>
  </si>
  <si>
    <t>Мероприятия по развитию физической культуры и спорта</t>
  </si>
  <si>
    <t>Информационное обеспечение деятельности органов местного самоуправления</t>
  </si>
  <si>
    <t xml:space="preserve">Мероприятия по информированию населения о деятельности органов местного самоуправления </t>
  </si>
  <si>
    <t>сумма</t>
  </si>
  <si>
    <t>Выселковского района</t>
  </si>
  <si>
    <t>Закупка товаров, работ и услуг для государственных (муниципальных) нужд</t>
  </si>
  <si>
    <t>200</t>
  </si>
  <si>
    <t>110</t>
  </si>
  <si>
    <t>Коммунальное хозяйство</t>
  </si>
  <si>
    <t>Поддержка коммунального хозяйства</t>
  </si>
  <si>
    <t>Мероприятия по содержанию и развитию коммунального хозяйства</t>
  </si>
  <si>
    <t>Предоставление субсидий бюджетным, автономным учреждениям и иным некоммерческим организациям</t>
  </si>
  <si>
    <t>600</t>
  </si>
  <si>
    <t>Другие мероприятия в области культуры</t>
  </si>
  <si>
    <t>66 3 0000</t>
  </si>
  <si>
    <t>Мероприятия по охране и содержанию памятников культуры</t>
  </si>
  <si>
    <t>66 3 2021</t>
  </si>
  <si>
    <t>263</t>
  </si>
  <si>
    <t>тыс. руб.</t>
  </si>
  <si>
    <t>Администрация муниципального образования Новобейсугское сельское поселение</t>
  </si>
  <si>
    <t>Обеспечение деятельности администрации муниципального образования Новобейсугское сельское поселение</t>
  </si>
  <si>
    <t>Обеспечение функционирования администрации муниципального образования Новобейсугское сельское поселение</t>
  </si>
  <si>
    <t>Резервный фонд администрации муниципального образования Новобейсугского сельское поселение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</si>
  <si>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</si>
  <si>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06</t>
  </si>
  <si>
    <t>2.</t>
  </si>
  <si>
    <t>Реализация муниципальных функций связаных с муниципальным управлением</t>
  </si>
  <si>
    <t>Прочие обязательства муниципального образования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</si>
  <si>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</si>
  <si>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</si>
  <si>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Совет Новобейсугского сельского поселения Выселковского района</t>
  </si>
  <si>
    <t>Обеспечение деятельности контрольно-счетной палаты муниципального образования Выселковский район</t>
  </si>
  <si>
    <t>Контрольно-счетная палата муниципального образования Выселковский район</t>
  </si>
  <si>
    <t>Доходы от уплаты акцизов подлежащие распределению между бюджетами субъектов Российской Федерации и местными бюджетами, с учетом установленных дифференцированных нормативов отчисления в местные бюджеты</t>
  </si>
  <si>
    <t>500</t>
  </si>
  <si>
    <t>100</t>
  </si>
  <si>
    <t>800</t>
  </si>
  <si>
    <t>300</t>
  </si>
  <si>
    <t>Субвенции из краевого фонда компенсаций бюджетам поселений на осуществление государственных полномочий по образованию и организации деятельности административных комиссий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</si>
  <si>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</si>
  <si>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Отдельные мероприятия муниципальной программы</t>
  </si>
  <si>
    <t>Муниципальная программа «Развитие культуры Новобейсугского сельского поселения Выселковского района»</t>
  </si>
  <si>
    <t>Муниципальная программа «Развитие физической культуры и спорта на территории  Новобейсугского сельского поселения Выселковского района»</t>
  </si>
  <si>
    <t>Муниципальная программа «Информационное обслуживание деятельности администрации и Совета Новобейсугского сельского поселения Выселковского района»</t>
  </si>
  <si>
    <t>Муниципальная программа «Содержание и развитие муниципального хозяйства Новобейсугского сельского поселения Выселковского района»</t>
  </si>
  <si>
    <t>Муниципальная программа «Содержание и развитие Новобейсугского сельского поселения Выселковского района в сфере благоустройства»</t>
  </si>
  <si>
    <t>Муниципальная программа «Молодежь Новобейсугского сельского поселения Выселковского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</si>
  <si>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ор-ганами управления государст-венными внебюджетными фон-дами</t>
  </si>
  <si>
    <t>Организация библиотечного обслуживания населения</t>
  </si>
  <si>
    <t>Организация досуга и культуры</t>
  </si>
  <si>
    <t>Дополнительное материальное обеспечение</t>
  </si>
  <si>
    <t>Обеспечение первичных мер пожарной безопасности</t>
  </si>
  <si>
    <t>1 06 06033 10 0000 110</t>
  </si>
  <si>
    <t>1 06 06043 10 0000 110</t>
  </si>
  <si>
    <t>Земельный налог с организаций, обладающих земельным участком, расположенном в границах Новобейсугского сельского поселения</t>
  </si>
  <si>
    <t>Земельный налог с физических лиц обладающих земельным участком, расположенным в границах Новобейсугского сельского поселения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</si>
  <si>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</si>
  <si>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</si>
  <si>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муниципальных учреждений</t>
  </si>
  <si>
    <t>Мероприятия по текущему, капитальному ремонту автомобильных дорог и их содержанию</t>
  </si>
  <si>
    <t>Организация сбора и вывоза мусора</t>
  </si>
  <si>
    <t>Организация и содержание мест захоронения</t>
  </si>
  <si>
    <t>4.</t>
  </si>
  <si>
    <t>5.</t>
  </si>
  <si>
    <t>Муниципальная программа «Молодежь Новобейсугского поселения Выселковского района»</t>
  </si>
  <si>
    <t>6.</t>
  </si>
  <si>
    <t>Муниципальная программа «Развитие физической культуры и спорта на территории Новобейсугского сельского поселения Выселковского района»</t>
  </si>
  <si>
    <t>Мероприятия по развитию     физической культуры и спорта</t>
  </si>
  <si>
    <t>7.</t>
  </si>
  <si>
    <t>Отдельные мероприятия муниципальной  программы</t>
  </si>
  <si>
    <t>8.</t>
  </si>
  <si>
    <t>9.</t>
  </si>
  <si>
    <t>10.</t>
  </si>
  <si>
    <t>Реализация муниципальных функций, связанных с муниципальным управлением</t>
  </si>
  <si>
    <t>11.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</si>
  <si>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</si>
  <si>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 xml:space="preserve">Межбюджетные трансферты </t>
  </si>
  <si>
    <t>12.</t>
  </si>
  <si>
    <t>Межбюджетные трансферты на выполнение полномочий  по осуществлению внешнего финансового контроля</t>
  </si>
  <si>
    <r>
      <t xml:space="preserve"> </t>
    </r>
    <r>
      <rPr>
        <b/>
        <sz val="14"/>
        <color indexed="8"/>
        <rFont val="Times New Roman"/>
        <family val="1"/>
      </rPr>
      <t>Муниципальная программа «Обеспечение пожарной безопасности  Новобейсугского сельского поселения Выселковского района»</t>
    </r>
  </si>
  <si>
    <t>3.</t>
  </si>
  <si>
    <t>В.В. Василенко</t>
  </si>
  <si>
    <t>68 0 00 00000</t>
  </si>
  <si>
    <t>68 2 00 00000</t>
  </si>
  <si>
    <t>68 2 00 20010</t>
  </si>
  <si>
    <t>50 0 00 00000</t>
  </si>
  <si>
    <t>50 1 00 00000</t>
  </si>
  <si>
    <t>50 1 00 00190</t>
  </si>
  <si>
    <t>51 0 00 00000</t>
  </si>
  <si>
    <t>51 1 00 00000</t>
  </si>
  <si>
    <t>51 1 00 00190</t>
  </si>
  <si>
    <t>51 1 00 60190</t>
  </si>
  <si>
    <t>51 2 00 00000</t>
  </si>
  <si>
    <t>51 2 00 20490</t>
  </si>
  <si>
    <t>51 1 00 00590</t>
  </si>
  <si>
    <t>51 4 00 00000</t>
  </si>
  <si>
    <t>51 4 00 20040</t>
  </si>
  <si>
    <t>51 1 00 51180</t>
  </si>
  <si>
    <t>52 0 00 00000</t>
  </si>
  <si>
    <t>52 1 00 00000</t>
  </si>
  <si>
    <t>52 1 00 20070</t>
  </si>
  <si>
    <t>07 0 00 00000</t>
  </si>
  <si>
    <t>07 1 00 00000</t>
  </si>
  <si>
    <t>07 1 00 20100</t>
  </si>
  <si>
    <t>02 0 00 00000</t>
  </si>
  <si>
    <t>02 1 00 00000</t>
  </si>
  <si>
    <t>03 0 00 00000</t>
  </si>
  <si>
    <t>03 1 00 00000</t>
  </si>
  <si>
    <t>05 0 00 00000</t>
  </si>
  <si>
    <t>05 1 00 00000</t>
  </si>
  <si>
    <t>01 0 00 00000</t>
  </si>
  <si>
    <t>01 1 00 00000</t>
  </si>
  <si>
    <t>Совершенствование культурно-досуговой  деятельности Новобейсугского сельского поселения Выселковского района</t>
  </si>
  <si>
    <t>01 1 01 00000</t>
  </si>
  <si>
    <t>01 1 01 00590</t>
  </si>
  <si>
    <t>01 2 00 00000</t>
  </si>
  <si>
    <t>Функционирование и развитие библиотечной деятельности</t>
  </si>
  <si>
    <t>Обеспечение сохранности памятников культурного наследия</t>
  </si>
  <si>
    <t>64 0 00 00000</t>
  </si>
  <si>
    <t>64 1 00 20220</t>
  </si>
  <si>
    <t>Доплата к пенсии муниципальным служащим</t>
  </si>
  <si>
    <t>64 1 00 00000</t>
  </si>
  <si>
    <t>06 0 00 00000</t>
  </si>
  <si>
    <t>06 1 00 00000</t>
  </si>
  <si>
    <t>04 0 00 00000</t>
  </si>
  <si>
    <t>04 1 00 00000</t>
  </si>
  <si>
    <t>0100000000</t>
  </si>
  <si>
    <t>0110000000</t>
  </si>
  <si>
    <t>0110100000</t>
  </si>
  <si>
    <t>0110100590</t>
  </si>
  <si>
    <t>01 3 00 00000</t>
  </si>
  <si>
    <t>0120000000</t>
  </si>
  <si>
    <t>0130000000</t>
  </si>
  <si>
    <t>0200000000</t>
  </si>
  <si>
    <t>0210000000</t>
  </si>
  <si>
    <t>0300000000</t>
  </si>
  <si>
    <t>0310000000</t>
  </si>
  <si>
    <t>0400000000</t>
  </si>
  <si>
    <t>0410000000</t>
  </si>
  <si>
    <t>0500000000</t>
  </si>
  <si>
    <t>0510000000</t>
  </si>
  <si>
    <t>0600000000</t>
  </si>
  <si>
    <t>0610000000</t>
  </si>
  <si>
    <t xml:space="preserve">   0700000000</t>
  </si>
  <si>
    <t xml:space="preserve">    0710000000</t>
  </si>
  <si>
    <t xml:space="preserve">    0710020100</t>
  </si>
  <si>
    <t>5000000000</t>
  </si>
  <si>
    <t>5010000000</t>
  </si>
  <si>
    <t>5010000190</t>
  </si>
  <si>
    <t>5100000000</t>
  </si>
  <si>
    <t>5110000000</t>
  </si>
  <si>
    <t>5110000190</t>
  </si>
  <si>
    <t>5110000590</t>
  </si>
  <si>
    <t>5110051180</t>
  </si>
  <si>
    <t>5110060190</t>
  </si>
  <si>
    <t>5120000000</t>
  </si>
  <si>
    <t>5120020490</t>
  </si>
  <si>
    <t>5200000000</t>
  </si>
  <si>
    <t>5210000000</t>
  </si>
  <si>
    <t>5210020070</t>
  </si>
  <si>
    <t>6400000000</t>
  </si>
  <si>
    <t>6410020220</t>
  </si>
  <si>
    <t>6800000000</t>
  </si>
  <si>
    <t>6820000000</t>
  </si>
  <si>
    <t>6820020010</t>
  </si>
  <si>
    <t>Финансовое обеспечение мероприятий по совершенствованию противопожарной защиты населения Новобейсугского сельского поселения</t>
  </si>
  <si>
    <t>Национальная экономика</t>
  </si>
  <si>
    <t>Содержание автомобильных дорог и инженерных сооружений на них в границах поселений</t>
  </si>
  <si>
    <t xml:space="preserve">Мероприятия по текущему, капитальному ремонту автомобильных дорог и  их содержанию   </t>
  </si>
  <si>
    <t>Глава Новобейсугского сельского поселения</t>
  </si>
  <si>
    <t>Глава  Новобейсугского сельского поселения</t>
  </si>
  <si>
    <t>Глава Новобейсугского сельского поселения Выселковского района</t>
  </si>
  <si>
    <t>02 1 01 20110</t>
  </si>
  <si>
    <t>0210120110</t>
  </si>
  <si>
    <t>02 1 02 20140</t>
  </si>
  <si>
    <t>03 1 01 20180</t>
  </si>
  <si>
    <t>03 1 01 20190</t>
  </si>
  <si>
    <t>05 1 01 20200</t>
  </si>
  <si>
    <t>01 2 01 00000</t>
  </si>
  <si>
    <t>01 2 01 00590</t>
  </si>
  <si>
    <t>01 3 01 00000</t>
  </si>
  <si>
    <t>01 3 01 20210</t>
  </si>
  <si>
    <t>04 1 01 20260</t>
  </si>
  <si>
    <t>0120100590</t>
  </si>
  <si>
    <t>0120100000</t>
  </si>
  <si>
    <t>0130120210</t>
  </si>
  <si>
    <t>013010000</t>
  </si>
  <si>
    <t>0210220140</t>
  </si>
  <si>
    <t>0310120180</t>
  </si>
  <si>
    <t>0310120190</t>
  </si>
  <si>
    <t>0410120260</t>
  </si>
  <si>
    <t>0510120200</t>
  </si>
  <si>
    <t>5140020040</t>
  </si>
  <si>
    <t>5140000000</t>
  </si>
  <si>
    <t>Создание условий для массового отдыха жителей  поселения и обустройство мест массового отдыха</t>
  </si>
  <si>
    <t xml:space="preserve">  0710020100</t>
  </si>
  <si>
    <t>Обеспечение деятельности высшего органа исполнительной власти муниципального образования Новобейсугское сельское поселение</t>
  </si>
  <si>
    <t xml:space="preserve">Молодежная политика </t>
  </si>
  <si>
    <t>Другие мероприятия в области национальной безопасности и правоохранительной деятельности</t>
  </si>
  <si>
    <t>Молодежная политика</t>
  </si>
  <si>
    <t>2 02 15001 10 0000 150</t>
  </si>
  <si>
    <t>2 02 35118 10 0000 150</t>
  </si>
  <si>
    <t>2 02 30024 10 0000 150</t>
  </si>
  <si>
    <t>06 1 01 20250</t>
  </si>
  <si>
    <t>Культура, кинематография</t>
  </si>
  <si>
    <t xml:space="preserve">Обеспечение деятельности финансовых, налоговых и таможенных органов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</si>
  <si>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</si>
  <si>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</si>
  <si>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</si>
  <si>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1 03 02231 01 0000 110</t>
  </si>
  <si>
    <t>1 03 02241 01 0000 110</t>
  </si>
  <si>
    <t>1 03 02251 01 0000 110</t>
  </si>
  <si>
    <t>1 03 02261 01 0000 110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</si>
  <si>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ор-ганами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</si>
  <si>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</si>
  <si>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Источники внутреннего финансирования дефицита бюджетов - всего</t>
  </si>
  <si>
    <t>Изменение  остатков средств на счетах по учету средств бюджета</t>
  </si>
  <si>
    <t>07 1 00 20110</t>
  </si>
  <si>
    <t>03 1 01 20000</t>
  </si>
  <si>
    <t>Озеленение</t>
  </si>
  <si>
    <t>03 1 01 20170</t>
  </si>
  <si>
    <t>Оснащение автономными пожарными извещетелями жилые помещения</t>
  </si>
  <si>
    <t>0310120170</t>
  </si>
  <si>
    <t xml:space="preserve">  0710020110</t>
  </si>
  <si>
    <t>Межбюджетные трансферты</t>
  </si>
  <si>
    <t>Межбюджетные трансферты на выполнение полномочий по осуществлению внешнего финансового контроля</t>
  </si>
  <si>
    <t>0610120250</t>
  </si>
  <si>
    <t>Проведение выборов и референдумов</t>
  </si>
  <si>
    <t>Обеспечение проведение выборов и референдумов</t>
  </si>
  <si>
    <t>5190000000</t>
  </si>
  <si>
    <t>Проведение выборов депутатов Совета Новобейсугского сельского поселения Выселковского района</t>
  </si>
  <si>
    <t>5190020280</t>
  </si>
  <si>
    <t>Защита населения и территории от чрезвычайных ситуаций природного и техногенного характера, пожарная безопасность</t>
  </si>
  <si>
    <r>
      <t>Муниципальная программа «Обеспечение пожарной безопасности Новобейсугского сельского поселения Выселковского района</t>
    </r>
    <r>
      <rPr>
        <sz val="12"/>
        <rFont val="Times New Roman"/>
        <family val="1"/>
      </rPr>
      <t>»</t>
    </r>
  </si>
  <si>
    <t>Объем поступлений доходов в бюджет Новобейсугского сельского поселения Выселковского района в 2024 году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</si>
  <si>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</si>
  <si>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</si>
  <si>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 xml:space="preserve">      Распределение бюджетных ассигнований по разделам и подразделам классификации расходов бюджета Новобейсугского сельского поселения Выселковского района на 2024 год</t>
  </si>
  <si>
    <t xml:space="preserve">Ведомственная структура расходов бюджета Новобейсугского сельского поселения Выселковского района на 2024 год </t>
  </si>
  <si>
    <t>Распределение бюджетных ассигнований 
по целевым статьям (муниципальным программам 
Новобейсугского сельского поселения Выселковского района 
и непрограммным направлениям деятельности), группам 
видов расходов классификации расходов бюджета Новобейсугского сельского поселения Выселковского района
на 2024 год</t>
  </si>
  <si>
    <t>Источники  внутреннего финансирования дефицита Новобейсугского сельского поселения Выселковского района, перечень статей и видов источников финансирования дефицита бюджета на 2024 год</t>
  </si>
  <si>
    <t>Услуги по благоустройству</t>
  </si>
  <si>
    <t>03 1 01 20210</t>
  </si>
  <si>
    <t>51 9 00 00000</t>
  </si>
  <si>
    <t>Проведение выборов главы муниципального образования</t>
  </si>
  <si>
    <t xml:space="preserve">01 </t>
  </si>
  <si>
    <t>51 9 00 20280</t>
  </si>
  <si>
    <t>0310120210</t>
  </si>
  <si>
    <t>Развитие инициативного бюджетирования на территории Новобейсугского сельского поселения Выселковского района</t>
  </si>
  <si>
    <t>03 1 01 20220</t>
  </si>
  <si>
    <t>0310120220</t>
  </si>
  <si>
    <t>2 07 05030 10 0000 150</t>
  </si>
  <si>
    <t>Прочие безвозмездные поступления в бюджеты сельских поселений</t>
  </si>
  <si>
    <t>2 02 49999 10 0000 150</t>
  </si>
  <si>
    <t>Прочие межбюджетные трансферты, передаваемые бюджетам сельских поселений</t>
  </si>
  <si>
    <t>01 2 01 62980</t>
  </si>
  <si>
    <t>Иные межбюджетные трансферты на дополнительную помощь местным бюджетам для размещения социально значимых вопросов местного значения</t>
  </si>
  <si>
    <t>0120162980</t>
  </si>
  <si>
    <t>2 02 16002 10 0000 150</t>
  </si>
  <si>
    <t>Дотации бюджетам сельских поселений на поддержку мер по обеспечению сбалансированности бюджетов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</si>
  <si>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решению 53 сессии  4 созыва Совета Новобейсугского сельского поселения Выселковского района 
от 25.04.2024 года № 2-213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</si>
  <si>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решению 53 сессии  4 созыва Совета Новобейсугского сельского поселения Выселковского района 
от 25.04.2024 года № 2-213</t>
  </si>
  <si>
    <t xml:space="preserve">Приложение 5
к решению 53 сессии  4 созыва Совета Новобейсугского сельского поселения Выселковского района 
от 25.04.2024 года № 2-213
</t>
  </si>
  <si>
    <t xml:space="preserve">Приложение 6                                                                      к решению 53 сессии  4 созыва Совета Новобейсугского сельского поселения Выселковского района 
от 25.04.2024 года № 2-213
</t>
  </si>
  <si>
    <t>Приложение 8                         к решению 53 сессии  4 созыва Совета Новобейсугского сельского поселения Выселковского района 
от 25.04.2024 года № 2-213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</si>
</sst>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"/>
    <numFmt numFmtId="181" formatCode="000000"/>
  </numFmts>
  <fonts count="6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8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0" borderId="0" xfId="53" applyFill="1">
      <alignment/>
      <protection/>
    </xf>
    <xf numFmtId="49" fontId="1" fillId="0" borderId="0" xfId="53" applyNumberFormat="1" applyFont="1" applyFill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Fill="1">
      <alignment/>
      <protection/>
    </xf>
    <xf numFmtId="49" fontId="2" fillId="0" borderId="0" xfId="53" applyNumberFormat="1" applyFont="1" applyFill="1">
      <alignment/>
      <protection/>
    </xf>
    <xf numFmtId="0" fontId="0" fillId="0" borderId="0" xfId="0" applyFont="1" applyAlignment="1">
      <alignment/>
    </xf>
    <xf numFmtId="180" fontId="3" fillId="0" borderId="0" xfId="0" applyNumberFormat="1" applyFont="1" applyAlignment="1">
      <alignment/>
    </xf>
    <xf numFmtId="0" fontId="10" fillId="0" borderId="0" xfId="53" applyFill="1" applyAlignment="1">
      <alignment/>
      <protection/>
    </xf>
    <xf numFmtId="0" fontId="6" fillId="0" borderId="0" xfId="53" applyFont="1" applyFill="1">
      <alignment/>
      <protection/>
    </xf>
    <xf numFmtId="49" fontId="1" fillId="0" borderId="0" xfId="0" applyNumberFormat="1" applyFont="1" applyFill="1" applyAlignment="1">
      <alignment/>
    </xf>
    <xf numFmtId="0" fontId="13" fillId="0" borderId="0" xfId="53" applyFont="1" applyFill="1">
      <alignment/>
      <protection/>
    </xf>
    <xf numFmtId="0" fontId="2" fillId="0" borderId="0" xfId="0" applyFont="1" applyBorder="1" applyAlignment="1">
      <alignment wrapText="1"/>
    </xf>
    <xf numFmtId="17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" fillId="0" borderId="0" xfId="53" applyFont="1" applyFill="1" applyAlignment="1">
      <alignment horizontal="justify" vertical="top"/>
      <protection/>
    </xf>
    <xf numFmtId="0" fontId="1" fillId="0" borderId="0" xfId="0" applyFont="1" applyFill="1" applyAlignment="1">
      <alignment horizontal="justify" vertical="top"/>
    </xf>
    <xf numFmtId="0" fontId="1" fillId="0" borderId="0" xfId="53" applyFont="1" applyFill="1" applyAlignment="1">
      <alignment horizontal="justify" vertical="top" wrapText="1"/>
      <protection/>
    </xf>
    <xf numFmtId="178" fontId="1" fillId="0" borderId="0" xfId="53" applyNumberFormat="1" applyFont="1" applyFill="1">
      <alignment/>
      <protection/>
    </xf>
    <xf numFmtId="180" fontId="1" fillId="0" borderId="0" xfId="53" applyNumberFormat="1" applyFont="1" applyFill="1">
      <alignment/>
      <protection/>
    </xf>
    <xf numFmtId="0" fontId="2" fillId="0" borderId="0" xfId="53" applyFont="1" applyFill="1" applyAlignment="1">
      <alignment horizontal="justify" vertical="top" wrapText="1"/>
      <protection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>
      <alignment/>
      <protection/>
    </xf>
    <xf numFmtId="0" fontId="2" fillId="0" borderId="0" xfId="53" applyFont="1" applyFill="1" applyAlignment="1">
      <alignment horizontal="justify"/>
      <protection/>
    </xf>
    <xf numFmtId="178" fontId="2" fillId="0" borderId="0" xfId="53" applyNumberFormat="1" applyFont="1" applyFill="1">
      <alignment/>
      <protection/>
    </xf>
    <xf numFmtId="0" fontId="15" fillId="0" borderId="0" xfId="53" applyFont="1" applyFill="1">
      <alignment/>
      <protection/>
    </xf>
    <xf numFmtId="178" fontId="12" fillId="0" borderId="0" xfId="53" applyNumberFormat="1" applyFont="1" applyFill="1">
      <alignment/>
      <protection/>
    </xf>
    <xf numFmtId="0" fontId="2" fillId="0" borderId="0" xfId="53" applyFont="1" applyFill="1" applyAlignment="1">
      <alignment horizontal="justify" vertical="top"/>
      <protection/>
    </xf>
    <xf numFmtId="0" fontId="14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1" fillId="0" borderId="0" xfId="0" applyFont="1" applyFill="1" applyAlignment="1">
      <alignment horizontal="justify" vertical="top" wrapText="1"/>
    </xf>
    <xf numFmtId="0" fontId="11" fillId="0" borderId="0" xfId="53" applyFont="1" applyFill="1" applyAlignment="1">
      <alignment/>
      <protection/>
    </xf>
    <xf numFmtId="0" fontId="11" fillId="0" borderId="0" xfId="53" applyFont="1" applyFill="1">
      <alignment/>
      <protection/>
    </xf>
    <xf numFmtId="0" fontId="0" fillId="0" borderId="0" xfId="0" applyAlignment="1">
      <alignment horizontal="justify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1" fillId="0" borderId="0" xfId="53" applyFont="1" applyFill="1" applyAlignment="1">
      <alignment/>
      <protection/>
    </xf>
    <xf numFmtId="180" fontId="10" fillId="0" borderId="0" xfId="53" applyNumberFormat="1" applyFill="1">
      <alignment/>
      <protection/>
    </xf>
    <xf numFmtId="0" fontId="1" fillId="0" borderId="0" xfId="0" applyFont="1" applyBorder="1" applyAlignment="1">
      <alignment vertical="center" wrapText="1"/>
    </xf>
    <xf numFmtId="0" fontId="1" fillId="0" borderId="0" xfId="53" applyFont="1" applyFill="1" applyAlignment="1">
      <alignment horizontal="justify" vertical="center"/>
      <protection/>
    </xf>
    <xf numFmtId="0" fontId="2" fillId="0" borderId="0" xfId="53" applyFont="1" applyFill="1" applyAlignment="1">
      <alignment horizontal="justify" vertical="center"/>
      <protection/>
    </xf>
    <xf numFmtId="49" fontId="2" fillId="0" borderId="0" xfId="53" applyNumberFormat="1" applyFont="1" applyFill="1" applyAlignment="1">
      <alignment horizontal="justify" vertical="center"/>
      <protection/>
    </xf>
    <xf numFmtId="49" fontId="1" fillId="0" borderId="0" xfId="53" applyNumberFormat="1" applyFont="1" applyFill="1" applyAlignment="1">
      <alignment horizontal="justify" vertical="center"/>
      <protection/>
    </xf>
    <xf numFmtId="49" fontId="1" fillId="0" borderId="0" xfId="0" applyNumberFormat="1" applyFont="1" applyFill="1" applyAlignment="1">
      <alignment horizontal="justify" vertical="center"/>
    </xf>
    <xf numFmtId="0" fontId="2" fillId="0" borderId="0" xfId="53" applyFont="1" applyFill="1" applyAlignment="1">
      <alignment vertical="center"/>
      <protection/>
    </xf>
    <xf numFmtId="180" fontId="2" fillId="0" borderId="0" xfId="53" applyNumberFormat="1" applyFont="1" applyFill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49" fontId="2" fillId="0" borderId="0" xfId="53" applyNumberFormat="1" applyFont="1" applyFill="1" applyAlignment="1">
      <alignment vertical="center"/>
      <protection/>
    </xf>
    <xf numFmtId="49" fontId="1" fillId="0" borderId="0" xfId="53" applyNumberFormat="1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178" fontId="1" fillId="0" borderId="0" xfId="0" applyNumberFormat="1" applyFont="1" applyAlignment="1">
      <alignment horizontal="right"/>
    </xf>
    <xf numFmtId="178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left" vertical="center"/>
    </xf>
    <xf numFmtId="0" fontId="13" fillId="32" borderId="0" xfId="53" applyFont="1" applyFill="1">
      <alignment/>
      <protection/>
    </xf>
    <xf numFmtId="0" fontId="1" fillId="32" borderId="0" xfId="53" applyFont="1" applyFill="1" applyAlignment="1">
      <alignment horizontal="justify" vertical="top"/>
      <protection/>
    </xf>
    <xf numFmtId="0" fontId="1" fillId="32" borderId="0" xfId="0" applyFont="1" applyFill="1" applyAlignment="1">
      <alignment vertical="center"/>
    </xf>
    <xf numFmtId="49" fontId="1" fillId="32" borderId="0" xfId="0" applyNumberFormat="1" applyFont="1" applyFill="1" applyAlignment="1">
      <alignment vertical="center"/>
    </xf>
    <xf numFmtId="49" fontId="1" fillId="32" borderId="0" xfId="0" applyNumberFormat="1" applyFont="1" applyFill="1" applyAlignment="1">
      <alignment horizontal="justify" vertical="center"/>
    </xf>
    <xf numFmtId="0" fontId="10" fillId="0" borderId="0" xfId="53" applyFont="1" applyFill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Fill="1" applyAlignment="1">
      <alignment vertical="center"/>
    </xf>
    <xf numFmtId="178" fontId="58" fillId="0" borderId="0" xfId="53" applyNumberFormat="1" applyFont="1" applyFill="1">
      <alignment/>
      <protection/>
    </xf>
    <xf numFmtId="178" fontId="0" fillId="0" borderId="0" xfId="0" applyNumberFormat="1" applyAlignment="1">
      <alignment horizontal="justify" vertical="center"/>
    </xf>
    <xf numFmtId="180" fontId="15" fillId="0" borderId="0" xfId="53" applyNumberFormat="1" applyFont="1" applyFill="1">
      <alignment/>
      <protection/>
    </xf>
    <xf numFmtId="49" fontId="1" fillId="0" borderId="10" xfId="53" applyNumberFormat="1" applyFont="1" applyFill="1" applyBorder="1" applyAlignment="1">
      <alignment horizontal="justify" vertical="center"/>
      <protection/>
    </xf>
    <xf numFmtId="49" fontId="57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8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0" fontId="59" fillId="0" borderId="0" xfId="53" applyNumberFormat="1" applyFont="1" applyFill="1" applyAlignment="1">
      <alignment vertical="center"/>
      <protection/>
    </xf>
    <xf numFmtId="180" fontId="60" fillId="0" borderId="0" xfId="53" applyNumberFormat="1" applyFont="1" applyFill="1" applyAlignment="1">
      <alignment vertical="center"/>
      <protection/>
    </xf>
    <xf numFmtId="180" fontId="60" fillId="32" borderId="0" xfId="53" applyNumberFormat="1" applyFont="1" applyFill="1" applyAlignment="1">
      <alignment vertical="center"/>
      <protection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justify" vertical="center"/>
    </xf>
    <xf numFmtId="0" fontId="19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57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53" applyFont="1" applyFill="1" applyAlignment="1">
      <alignment horizontal="left" vertical="top" wrapText="1"/>
      <protection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justify" vertical="top" wrapText="1"/>
      <protection/>
    </xf>
    <xf numFmtId="0" fontId="1" fillId="0" borderId="10" xfId="0" applyFont="1" applyBorder="1" applyAlignment="1">
      <alignment horizontal="justify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0" fillId="32" borderId="0" xfId="0" applyFont="1" applyFill="1" applyBorder="1" applyAlignment="1">
      <alignment horizontal="right" vertical="center" wrapText="1"/>
    </xf>
    <xf numFmtId="180" fontId="1" fillId="0" borderId="0" xfId="53" applyNumberFormat="1" applyFont="1" applyFill="1" applyAlignment="1">
      <alignment vertical="center"/>
      <protection/>
    </xf>
    <xf numFmtId="178" fontId="1" fillId="3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53" applyFont="1" applyFill="1" applyAlignment="1">
      <alignment horizont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53" applyFont="1" applyFill="1" applyAlignment="1">
      <alignment horizontal="justify" vertical="center"/>
      <protection/>
    </xf>
    <xf numFmtId="0" fontId="1" fillId="0" borderId="0" xfId="53" applyFont="1" applyFill="1" applyAlignment="1">
      <alignment horizontal="left"/>
      <protection/>
    </xf>
    <xf numFmtId="0" fontId="1" fillId="0" borderId="0" xfId="53" applyFont="1" applyFill="1" applyAlignment="1">
      <alignment horizontal="right"/>
      <protection/>
    </xf>
    <xf numFmtId="0" fontId="6" fillId="0" borderId="10" xfId="53" applyFont="1" applyFill="1" applyBorder="1" applyAlignment="1">
      <alignment horizontal="justify"/>
      <protection/>
    </xf>
    <xf numFmtId="0" fontId="12" fillId="0" borderId="10" xfId="53" applyFont="1" applyFill="1" applyBorder="1" applyAlignment="1">
      <alignment/>
      <protection/>
    </xf>
    <xf numFmtId="0" fontId="6" fillId="0" borderId="10" xfId="53" applyFont="1" applyFill="1" applyBorder="1" applyAlignment="1">
      <alignment/>
      <protection/>
    </xf>
    <xf numFmtId="0" fontId="6" fillId="0" borderId="13" xfId="53" applyFont="1" applyFill="1" applyBorder="1" applyAlignment="1">
      <alignment/>
      <protection/>
    </xf>
    <xf numFmtId="0" fontId="12" fillId="0" borderId="13" xfId="53" applyFont="1" applyFill="1" applyBorder="1" applyAlignment="1">
      <alignment/>
      <protection/>
    </xf>
    <xf numFmtId="0" fontId="1" fillId="0" borderId="14" xfId="53" applyFont="1" applyFill="1" applyBorder="1" applyAlignment="1">
      <alignment horizontal="justify"/>
      <protection/>
    </xf>
    <xf numFmtId="0" fontId="1" fillId="0" borderId="15" xfId="53" applyFont="1" applyFill="1" applyBorder="1" applyAlignment="1">
      <alignment horizontal="justify"/>
      <protection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0" xfId="53" applyFont="1" applyFill="1" applyAlignment="1">
      <alignment horizontal="left"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178" fontId="1" fillId="0" borderId="16" xfId="0" applyNumberFormat="1" applyFont="1" applyBorder="1" applyAlignment="1">
      <alignment horizontal="center" vertical="center" wrapText="1"/>
    </xf>
    <xf numFmtId="178" fontId="1" fillId="0" borderId="17" xfId="0" applyNumberFormat="1" applyFont="1" applyBorder="1" applyAlignment="1">
      <alignment horizontal="center" vertical="center" wrapText="1"/>
    </xf>
    <xf numFmtId="178" fontId="1" fillId="0" borderId="18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justify" vertical="top" wrapText="1"/>
    </xf>
    <xf numFmtId="49" fontId="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178" fontId="39" fillId="32" borderId="0" xfId="0" applyNumberFormat="1" applyFont="1" applyFill="1" applyAlignment="1">
      <alignment horizontal="right"/>
    </xf>
    <xf numFmtId="180" fontId="6" fillId="3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\&#1041;&#1102;&#1076;&#1078;&#1077;&#1090;%202019%20&#1075;&#1086;&#1076;&#1072;\&#1041;&#1070;&#1044;&#1046;&#1045;&#1058;%20&#1085;&#1072;%202019%20&#1075;&#1086;&#1076;\7%20&#1042;&#1085;&#1077;&#1089;&#1077;&#1085;&#1080;&#1077;%20&#1080;&#1079;&#1084;&#1077;&#1085;&#1077;&#1085;&#1080;&#1081;%20&#1074;%20&#1073;&#1102;&#1076;&#1078;&#1077;&#1090;%202019%20&#1075;&#1086;&#1076;&#1072;%2023%20&#1086;&#1082;&#1090;&#1103;&#1073;&#1088;&#1103;\&#1074;&#1085;&#1077;&#1089;&#1077;&#1085;&#1080;&#1077;%20&#1080;&#1079;&#1084;&#1077;&#1085;&#1077;&#1085;&#1080;&#1081;%20&#1074;%20&#1088;&#1077;&#1096;&#1077;&#1085;&#1080;&#1077;%20&#1086;&#1090;%2018%20&#1080;&#1102;&#1085;&#1103;\&#1055;&#1088;&#1080;&#1083;&#1086;&#1078;&#1077;&#1085;&#1080;&#1103;%206%207%208%201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76;&#1083;&#1103;%20&#1088;&#1072;&#1073;&#1086;&#1090;&#1099;\&#1041;&#1070;&#1044;&#1046;&#1045;&#1058;\&#1041;&#1102;&#1076;&#1078;&#1077;&#1090;%202019%20&#1075;&#1086;&#1076;&#1072;\&#1041;&#1070;&#1044;&#1046;&#1045;&#1058;%20&#1085;&#1072;%202019%20&#1075;&#1086;&#1076;\5%20&#1042;&#1085;&#1077;&#1089;&#1077;&#1085;&#1080;&#1077;%20&#1080;&#1079;&#1084;&#1077;&#1085;&#1077;&#1085;&#1080;&#1081;%20&#1074;%20&#1073;&#1102;&#1076;&#1078;&#1077;&#1090;%202019%20&#1080;&#1102;&#1083;&#1103;\&#1055;&#1088;&#1080;&#1083;&#1086;&#1078;&#1077;&#1085;&#1080;&#1077;%206,7,8,10,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76;&#1083;&#1103;%20&#1088;&#1072;&#1073;&#1086;&#1090;&#1099;\&#1041;&#1070;&#1044;&#1046;&#1045;&#1058;\&#1041;&#1102;&#1076;&#1078;&#1077;&#1090;%202021%20&#1075;&#1086;&#1076;&#1072;\&#1041;&#1070;&#1044;&#1046;&#1045;&#1058;%20&#1053;&#1040;%202021%20&#1075;&#1086;&#1076;\6%20&#1089;&#1077;&#1089;&#1089;&#1080;&#1103;%20%20%202021%20&#1075;&#1086;&#1076;&#1072;\&#1057;&#1077;&#1089;&#1089;&#1080;&#1103;%20&#1074;&#1085;&#1077;&#1089;&#1077;&#1085;&#1080;&#1077;%20&#1080;&#1079;&#1084;&#1077;&#1085;&#1077;&#1085;&#1080;&#1081;%2026.10.2021\1&#1055;&#1088;&#1080;&#1083;&#1086;&#1078;&#1077;&#1085;&#1080;&#1077;3,6,7,8,10,,,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Приложение 8"/>
      <sheetName val="Приложение10"/>
    </sheetNames>
    <sheetDataSet>
      <sheetData sheetId="2">
        <row r="80">
          <cell r="B80" t="str">
            <v>Закупка товаров, работ и услуг для обеспечения государственных (муниципальных) нужд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Приложение 8"/>
      <sheetName val="Приложение10"/>
    </sheetNames>
    <sheetDataSet>
      <sheetData sheetId="2">
        <row r="80">
          <cell r="B80" t="str">
            <v>Закупка товаров, работ и услуг для обеспечения государственных (муниципальных) нужд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Приложение 8"/>
      <sheetName val="Приложение10"/>
      <sheetName val="приложение 3"/>
    </sheetNames>
    <sheetDataSet>
      <sheetData sheetId="1">
        <row r="33">
          <cell r="B33" t="str">
            <v>Обеспечение проведение выборов и референдумов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workbookViewId="0" topLeftCell="A24">
      <selection activeCell="A1" sqref="A1:D30"/>
    </sheetView>
  </sheetViews>
  <sheetFormatPr defaultColWidth="9.00390625" defaultRowHeight="12.75"/>
  <cols>
    <col min="1" max="1" width="29.875" style="0" customWidth="1"/>
    <col min="2" max="2" width="26.125" style="0" customWidth="1"/>
    <col min="3" max="3" width="27.125" style="0" customWidth="1"/>
    <col min="4" max="4" width="15.50390625" style="0" customWidth="1"/>
  </cols>
  <sheetData>
    <row r="1" spans="3:4" ht="159" customHeight="1">
      <c r="C1" s="141" t="s">
        <v>378</v>
      </c>
      <c r="D1" s="141"/>
    </row>
    <row r="2" ht="12" customHeight="1"/>
    <row r="3" spans="1:4" ht="43.5" customHeight="1">
      <c r="A3" s="142" t="s">
        <v>352</v>
      </c>
      <c r="B3" s="143"/>
      <c r="C3" s="143"/>
      <c r="D3" s="143"/>
    </row>
    <row r="4" spans="1:4" ht="14.25" customHeight="1">
      <c r="A4" s="144" t="s">
        <v>9</v>
      </c>
      <c r="B4" s="144"/>
      <c r="C4" s="144"/>
      <c r="D4" s="144"/>
    </row>
    <row r="5" spans="1:4" ht="54">
      <c r="A5" s="3" t="s">
        <v>1</v>
      </c>
      <c r="B5" s="138" t="s">
        <v>72</v>
      </c>
      <c r="C5" s="138"/>
      <c r="D5" s="4" t="s">
        <v>0</v>
      </c>
    </row>
    <row r="6" spans="1:4" ht="17.25">
      <c r="A6" s="6" t="s">
        <v>3</v>
      </c>
      <c r="B6" s="145" t="s">
        <v>4</v>
      </c>
      <c r="C6" s="145"/>
      <c r="D6" s="91">
        <f>SUM(D7,D8,D12,D13,D14,D16,D15)</f>
        <v>15453</v>
      </c>
    </row>
    <row r="7" spans="1:4" ht="29.25" customHeight="1">
      <c r="A7" s="11" t="s">
        <v>2</v>
      </c>
      <c r="B7" s="137" t="s">
        <v>5</v>
      </c>
      <c r="C7" s="137"/>
      <c r="D7" s="10">
        <v>4600</v>
      </c>
    </row>
    <row r="8" spans="1:4" ht="30" customHeight="1">
      <c r="A8" s="14" t="s">
        <v>327</v>
      </c>
      <c r="B8" s="137" t="s">
        <v>151</v>
      </c>
      <c r="C8" s="137"/>
      <c r="D8" s="146">
        <v>5900</v>
      </c>
    </row>
    <row r="9" spans="1:4" ht="30" customHeight="1">
      <c r="A9" s="14" t="s">
        <v>328</v>
      </c>
      <c r="B9" s="137"/>
      <c r="C9" s="137"/>
      <c r="D9" s="146"/>
    </row>
    <row r="10" spans="1:4" ht="30" customHeight="1">
      <c r="A10" s="14" t="s">
        <v>329</v>
      </c>
      <c r="B10" s="137"/>
      <c r="C10" s="137"/>
      <c r="D10" s="146"/>
    </row>
    <row r="11" spans="1:4" ht="30" customHeight="1">
      <c r="A11" s="14" t="s">
        <v>330</v>
      </c>
      <c r="B11" s="137"/>
      <c r="C11" s="137"/>
      <c r="D11" s="146"/>
    </row>
    <row r="12" spans="1:4" ht="27" customHeight="1">
      <c r="A12" s="13" t="s">
        <v>78</v>
      </c>
      <c r="B12" s="137" t="s">
        <v>80</v>
      </c>
      <c r="C12" s="137"/>
      <c r="D12" s="10">
        <v>116</v>
      </c>
    </row>
    <row r="13" spans="1:4" ht="42.75" customHeight="1">
      <c r="A13" s="11" t="s">
        <v>70</v>
      </c>
      <c r="B13" s="137" t="s">
        <v>71</v>
      </c>
      <c r="C13" s="137"/>
      <c r="D13" s="10">
        <v>700</v>
      </c>
    </row>
    <row r="14" spans="1:4" ht="81.75" customHeight="1">
      <c r="A14" s="11" t="s">
        <v>170</v>
      </c>
      <c r="B14" s="137" t="s">
        <v>172</v>
      </c>
      <c r="C14" s="137"/>
      <c r="D14" s="10">
        <v>600</v>
      </c>
    </row>
    <row r="15" spans="1:4" ht="81" customHeight="1">
      <c r="A15" s="11" t="s">
        <v>171</v>
      </c>
      <c r="B15" s="136" t="s">
        <v>173</v>
      </c>
      <c r="C15" s="136"/>
      <c r="D15" s="10">
        <v>3480</v>
      </c>
    </row>
    <row r="16" spans="1:4" ht="119.25" customHeight="1">
      <c r="A16" s="11" t="s">
        <v>88</v>
      </c>
      <c r="B16" s="137" t="s">
        <v>141</v>
      </c>
      <c r="C16" s="137"/>
      <c r="D16" s="10">
        <v>57</v>
      </c>
    </row>
    <row r="17" spans="1:4" ht="18.75" customHeight="1">
      <c r="A17" s="6" t="s">
        <v>6</v>
      </c>
      <c r="B17" s="140" t="s">
        <v>7</v>
      </c>
      <c r="C17" s="140"/>
      <c r="D17" s="91">
        <f>D18+D21+D22+D19+D24+D23+D20</f>
        <v>13554.9</v>
      </c>
    </row>
    <row r="18" spans="1:4" ht="60" customHeight="1">
      <c r="A18" s="11" t="s">
        <v>318</v>
      </c>
      <c r="B18" s="137" t="s">
        <v>62</v>
      </c>
      <c r="C18" s="137"/>
      <c r="D18" s="10">
        <v>4078.6</v>
      </c>
    </row>
    <row r="19" spans="1:4" ht="60" customHeight="1">
      <c r="A19" s="11" t="s">
        <v>353</v>
      </c>
      <c r="B19" s="137" t="s">
        <v>354</v>
      </c>
      <c r="C19" s="137"/>
      <c r="D19" s="133">
        <v>3850.4</v>
      </c>
    </row>
    <row r="20" spans="1:4" ht="60" customHeight="1">
      <c r="A20" s="11" t="s">
        <v>376</v>
      </c>
      <c r="B20" s="141" t="s">
        <v>377</v>
      </c>
      <c r="C20" s="141"/>
      <c r="D20" s="133">
        <v>1663.4</v>
      </c>
    </row>
    <row r="21" spans="1:4" ht="75" customHeight="1">
      <c r="A21" s="11" t="s">
        <v>319</v>
      </c>
      <c r="B21" s="137" t="s">
        <v>8</v>
      </c>
      <c r="C21" s="137"/>
      <c r="D21" s="10">
        <v>354.7</v>
      </c>
    </row>
    <row r="22" spans="1:4" ht="97.5" customHeight="1">
      <c r="A22" s="11" t="s">
        <v>320</v>
      </c>
      <c r="B22" s="136" t="s">
        <v>156</v>
      </c>
      <c r="C22" s="136"/>
      <c r="D22" s="90">
        <v>3.8</v>
      </c>
    </row>
    <row r="23" spans="1:4" ht="97.5" customHeight="1">
      <c r="A23" s="11" t="s">
        <v>371</v>
      </c>
      <c r="B23" s="141" t="s">
        <v>372</v>
      </c>
      <c r="C23" s="141"/>
      <c r="D23" s="135">
        <v>3600</v>
      </c>
    </row>
    <row r="24" spans="1:4" ht="97.5" customHeight="1">
      <c r="A24" s="11" t="s">
        <v>369</v>
      </c>
      <c r="B24" s="141" t="s">
        <v>370</v>
      </c>
      <c r="C24" s="141"/>
      <c r="D24" s="90">
        <v>4</v>
      </c>
    </row>
    <row r="25" spans="1:4" ht="17.25">
      <c r="A25" s="92" t="s">
        <v>10</v>
      </c>
      <c r="B25" s="139"/>
      <c r="C25" s="139"/>
      <c r="D25" s="91">
        <f>SUM(D6+D17)</f>
        <v>29007.9</v>
      </c>
    </row>
    <row r="26" spans="2:4" ht="12.75">
      <c r="B26" s="5"/>
      <c r="C26" s="5"/>
      <c r="D26" s="12"/>
    </row>
    <row r="27" spans="2:4" ht="12.75">
      <c r="B27" s="5"/>
      <c r="C27" s="5"/>
      <c r="D27" s="12"/>
    </row>
    <row r="28" spans="2:3" ht="15" customHeight="1">
      <c r="B28" s="5"/>
      <c r="C28" s="5"/>
    </row>
    <row r="29" spans="1:4" ht="46.5" customHeight="1">
      <c r="A29" s="36" t="s">
        <v>287</v>
      </c>
      <c r="B29" s="37"/>
      <c r="C29" s="37"/>
      <c r="D29" s="37"/>
    </row>
    <row r="30" spans="1:4" ht="18">
      <c r="A30" s="36" t="s">
        <v>122</v>
      </c>
      <c r="D30" s="38" t="s">
        <v>199</v>
      </c>
    </row>
  </sheetData>
  <sheetProtection/>
  <mergeCells count="22">
    <mergeCell ref="B6:C6"/>
    <mergeCell ref="D8:D11"/>
    <mergeCell ref="B20:C20"/>
    <mergeCell ref="B24:C24"/>
    <mergeCell ref="B21:C21"/>
    <mergeCell ref="C1:D1"/>
    <mergeCell ref="B14:C14"/>
    <mergeCell ref="B13:C13"/>
    <mergeCell ref="B12:C12"/>
    <mergeCell ref="B7:C7"/>
    <mergeCell ref="A3:D3"/>
    <mergeCell ref="A4:D4"/>
    <mergeCell ref="B15:C15"/>
    <mergeCell ref="B16:C16"/>
    <mergeCell ref="B5:C5"/>
    <mergeCell ref="B25:C25"/>
    <mergeCell ref="B22:C22"/>
    <mergeCell ref="B17:C17"/>
    <mergeCell ref="B18:C18"/>
    <mergeCell ref="B8:C11"/>
    <mergeCell ref="B23:C23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0"/>
  <sheetViews>
    <sheetView zoomScaleSheetLayoutView="100" zoomScalePageLayoutView="0" workbookViewId="0" topLeftCell="A36">
      <selection activeCell="A1" sqref="A1:D36"/>
    </sheetView>
  </sheetViews>
  <sheetFormatPr defaultColWidth="9.00390625" defaultRowHeight="12.75"/>
  <cols>
    <col min="1" max="1" width="49.50390625" style="0" customWidth="1"/>
    <col min="2" max="2" width="12.00390625" style="0" customWidth="1"/>
    <col min="3" max="3" width="10.50390625" style="0" customWidth="1"/>
    <col min="4" max="4" width="16.50390625" style="0" customWidth="1"/>
    <col min="5" max="5" width="11.375" style="40" bestFit="1" customWidth="1"/>
  </cols>
  <sheetData>
    <row r="1" spans="2:4" ht="119.25" customHeight="1">
      <c r="B1" s="141" t="s">
        <v>379</v>
      </c>
      <c r="C1" s="141"/>
      <c r="D1" s="141"/>
    </row>
    <row r="2" spans="1:14" ht="69" customHeight="1">
      <c r="A2" s="147" t="s">
        <v>355</v>
      </c>
      <c r="B2" s="148"/>
      <c r="C2" s="148"/>
      <c r="D2" s="148"/>
      <c r="H2" s="150"/>
      <c r="I2" s="150"/>
      <c r="J2" s="150"/>
      <c r="K2" s="150"/>
      <c r="L2" s="150"/>
      <c r="M2" s="150"/>
      <c r="N2" s="150"/>
    </row>
    <row r="4" ht="14.25" customHeight="1">
      <c r="D4" s="7" t="s">
        <v>35</v>
      </c>
    </row>
    <row r="5" spans="1:5" ht="27.75" customHeight="1">
      <c r="A5" s="8" t="s">
        <v>13</v>
      </c>
      <c r="B5" s="9" t="s">
        <v>11</v>
      </c>
      <c r="C5" s="9" t="s">
        <v>12</v>
      </c>
      <c r="D5" s="9" t="s">
        <v>0</v>
      </c>
      <c r="E5" s="41"/>
    </row>
    <row r="6" spans="1:7" ht="34.5">
      <c r="A6" s="26" t="s">
        <v>14</v>
      </c>
      <c r="B6" s="39"/>
      <c r="C6" s="39"/>
      <c r="D6" s="27">
        <f>D7+D14+D16+D18+D20+D25+D23+D27+D29+D31</f>
        <v>31052</v>
      </c>
      <c r="E6" s="42"/>
      <c r="G6" s="21"/>
    </row>
    <row r="7" spans="1:5" ht="16.5" customHeight="1">
      <c r="A7" s="28" t="s">
        <v>15</v>
      </c>
      <c r="B7" s="29" t="s">
        <v>25</v>
      </c>
      <c r="C7" s="30" t="s">
        <v>26</v>
      </c>
      <c r="D7" s="27">
        <f>D8+D9+D10+D12+D13+D11</f>
        <v>9911.3</v>
      </c>
      <c r="E7" s="43"/>
    </row>
    <row r="8" spans="1:5" ht="72.75" customHeight="1">
      <c r="A8" s="31" t="s">
        <v>16</v>
      </c>
      <c r="B8" s="32" t="s">
        <v>25</v>
      </c>
      <c r="C8" s="33" t="s">
        <v>27</v>
      </c>
      <c r="D8" s="34">
        <f>SUM('Приложение 5'!H19)</f>
        <v>1483</v>
      </c>
      <c r="E8" s="43"/>
    </row>
    <row r="9" spans="1:5" ht="95.25" customHeight="1">
      <c r="A9" s="31" t="s">
        <v>332</v>
      </c>
      <c r="B9" s="32" t="s">
        <v>25</v>
      </c>
      <c r="C9" s="33" t="s">
        <v>28</v>
      </c>
      <c r="D9" s="34">
        <f>'Приложение 5'!H24</f>
        <v>3203.8</v>
      </c>
      <c r="E9" s="43"/>
    </row>
    <row r="10" spans="1:5" ht="72">
      <c r="A10" s="35" t="s">
        <v>147</v>
      </c>
      <c r="B10" s="32" t="s">
        <v>25</v>
      </c>
      <c r="C10" s="33" t="s">
        <v>142</v>
      </c>
      <c r="D10" s="34">
        <f>'Приложение 5'!H10</f>
        <v>26.7</v>
      </c>
      <c r="E10" s="43"/>
    </row>
    <row r="11" spans="1:5" ht="36">
      <c r="A11" s="35" t="str">
        <f>'[3]Приложение 7'!B33</f>
        <v>Обеспечение проведение выборов и референдумов</v>
      </c>
      <c r="B11" s="32" t="s">
        <v>25</v>
      </c>
      <c r="C11" s="33" t="s">
        <v>29</v>
      </c>
      <c r="D11" s="34">
        <f>'Приложение 5'!H37</f>
        <v>250</v>
      </c>
      <c r="E11" s="43"/>
    </row>
    <row r="12" spans="1:5" ht="22.5" customHeight="1">
      <c r="A12" s="31" t="s">
        <v>17</v>
      </c>
      <c r="B12" s="32" t="s">
        <v>25</v>
      </c>
      <c r="C12" s="33" t="s">
        <v>64</v>
      </c>
      <c r="D12" s="34">
        <f>SUM('Приложение 5'!H38)</f>
        <v>20</v>
      </c>
      <c r="E12" s="43"/>
    </row>
    <row r="13" spans="1:5" ht="23.25" customHeight="1">
      <c r="A13" s="31" t="s">
        <v>18</v>
      </c>
      <c r="B13" s="32" t="s">
        <v>25</v>
      </c>
      <c r="C13" s="33" t="s">
        <v>66</v>
      </c>
      <c r="D13" s="34">
        <f>SUM('Приложение 5'!H43)</f>
        <v>4927.8</v>
      </c>
      <c r="E13" s="43"/>
    </row>
    <row r="14" spans="1:5" ht="21.75" customHeight="1">
      <c r="A14" s="28" t="s">
        <v>19</v>
      </c>
      <c r="B14" s="29" t="s">
        <v>27</v>
      </c>
      <c r="C14" s="30" t="s">
        <v>26</v>
      </c>
      <c r="D14" s="27">
        <f>SUM('Приложение 5'!H53)</f>
        <v>354.7</v>
      </c>
      <c r="E14" s="43"/>
    </row>
    <row r="15" spans="1:5" ht="42" customHeight="1">
      <c r="A15" s="31" t="s">
        <v>20</v>
      </c>
      <c r="B15" s="32" t="s">
        <v>27</v>
      </c>
      <c r="C15" s="33" t="s">
        <v>31</v>
      </c>
      <c r="D15" s="34">
        <f>SUM('Приложение 5'!H54)</f>
        <v>354.7</v>
      </c>
      <c r="E15" s="43"/>
    </row>
    <row r="16" spans="1:7" ht="39.75" customHeight="1">
      <c r="A16" s="28" t="s">
        <v>73</v>
      </c>
      <c r="B16" s="29" t="s">
        <v>31</v>
      </c>
      <c r="C16" s="30" t="s">
        <v>26</v>
      </c>
      <c r="D16" s="27">
        <f>SUM(D17:D17)</f>
        <v>15</v>
      </c>
      <c r="E16" s="43"/>
      <c r="G16" s="17"/>
    </row>
    <row r="17" spans="1:5" ht="81" customHeight="1">
      <c r="A17" s="31" t="s">
        <v>21</v>
      </c>
      <c r="B17" s="32" t="s">
        <v>31</v>
      </c>
      <c r="C17" s="33" t="s">
        <v>68</v>
      </c>
      <c r="D17" s="34">
        <f>'Приложение 5'!H60</f>
        <v>15</v>
      </c>
      <c r="E17" s="43"/>
    </row>
    <row r="18" spans="1:5" ht="22.5" customHeight="1">
      <c r="A18" s="28" t="s">
        <v>81</v>
      </c>
      <c r="B18" s="29" t="s">
        <v>28</v>
      </c>
      <c r="C18" s="30" t="s">
        <v>26</v>
      </c>
      <c r="D18" s="84">
        <f>SUM(D19)</f>
        <v>9796.1</v>
      </c>
      <c r="E18" s="43"/>
    </row>
    <row r="19" spans="1:5" s="20" customFormat="1" ht="21" customHeight="1">
      <c r="A19" s="31" t="s">
        <v>109</v>
      </c>
      <c r="B19" s="32" t="s">
        <v>28</v>
      </c>
      <c r="C19" s="33" t="s">
        <v>32</v>
      </c>
      <c r="D19" s="34">
        <f>'Приложение 5'!H72</f>
        <v>9796.1</v>
      </c>
      <c r="E19" s="43"/>
    </row>
    <row r="20" spans="1:5" ht="21" customHeight="1">
      <c r="A20" s="28" t="s">
        <v>82</v>
      </c>
      <c r="B20" s="29" t="s">
        <v>33</v>
      </c>
      <c r="C20" s="30" t="s">
        <v>26</v>
      </c>
      <c r="D20" s="27">
        <f>SUM(D21:D22)</f>
        <v>2415.7</v>
      </c>
      <c r="E20" s="43"/>
    </row>
    <row r="21" spans="1:5" ht="26.25" customHeight="1">
      <c r="A21" s="31" t="s">
        <v>126</v>
      </c>
      <c r="B21" s="32" t="s">
        <v>33</v>
      </c>
      <c r="C21" s="33" t="s">
        <v>27</v>
      </c>
      <c r="D21" s="34">
        <f>SUM('Приложение 5'!H79)</f>
        <v>600</v>
      </c>
      <c r="E21" s="43"/>
    </row>
    <row r="22" spans="1:5" ht="21.75" customHeight="1">
      <c r="A22" s="31" t="s">
        <v>22</v>
      </c>
      <c r="B22" s="32" t="s">
        <v>33</v>
      </c>
      <c r="C22" s="33" t="s">
        <v>31</v>
      </c>
      <c r="D22" s="34">
        <f>SUM('Приложение 5'!H84)</f>
        <v>1815.7</v>
      </c>
      <c r="E22" s="43"/>
    </row>
    <row r="23" spans="1:5" ht="22.5" customHeight="1">
      <c r="A23" s="28" t="s">
        <v>83</v>
      </c>
      <c r="B23" s="29" t="s">
        <v>29</v>
      </c>
      <c r="C23" s="30" t="s">
        <v>26</v>
      </c>
      <c r="D23" s="27">
        <f>SUM('Приложение 5'!H100)</f>
        <v>30</v>
      </c>
      <c r="E23" s="43"/>
    </row>
    <row r="24" spans="1:7" ht="24.75" customHeight="1">
      <c r="A24" s="31" t="s">
        <v>315</v>
      </c>
      <c r="B24" s="32" t="s">
        <v>29</v>
      </c>
      <c r="C24" s="33" t="s">
        <v>29</v>
      </c>
      <c r="D24" s="34">
        <f>SUM('Приложение 5'!H101)</f>
        <v>30</v>
      </c>
      <c r="E24" s="43"/>
      <c r="G24" s="16"/>
    </row>
    <row r="25" spans="1:7" ht="23.25" customHeight="1">
      <c r="A25" s="28" t="s">
        <v>84</v>
      </c>
      <c r="B25" s="29" t="s">
        <v>34</v>
      </c>
      <c r="C25" s="30" t="s">
        <v>26</v>
      </c>
      <c r="D25" s="27">
        <f>SUM(D26)</f>
        <v>7938.9</v>
      </c>
      <c r="E25" s="43"/>
      <c r="G25" s="15"/>
    </row>
    <row r="26" spans="1:7" ht="21.75" customHeight="1">
      <c r="A26" s="31" t="s">
        <v>23</v>
      </c>
      <c r="B26" s="32" t="s">
        <v>34</v>
      </c>
      <c r="C26" s="33" t="s">
        <v>25</v>
      </c>
      <c r="D26" s="34">
        <f>'Приложение 5'!H107</f>
        <v>7938.9</v>
      </c>
      <c r="E26" s="43"/>
      <c r="G26" s="15"/>
    </row>
    <row r="27" spans="1:7" ht="23.25" customHeight="1">
      <c r="A27" s="28" t="s">
        <v>85</v>
      </c>
      <c r="B27" s="29" t="s">
        <v>68</v>
      </c>
      <c r="C27" s="30" t="s">
        <v>26</v>
      </c>
      <c r="D27" s="27">
        <f>SUM('Приложение 5'!H131)</f>
        <v>248.4</v>
      </c>
      <c r="E27" s="43"/>
      <c r="G27" s="15"/>
    </row>
    <row r="28" spans="1:7" ht="22.5" customHeight="1">
      <c r="A28" s="31" t="s">
        <v>146</v>
      </c>
      <c r="B28" s="32" t="s">
        <v>68</v>
      </c>
      <c r="C28" s="33" t="s">
        <v>25</v>
      </c>
      <c r="D28" s="34">
        <f>SUM('Приложение 5'!H132)</f>
        <v>248.4</v>
      </c>
      <c r="E28" s="43"/>
      <c r="G28" s="15"/>
    </row>
    <row r="29" spans="1:7" ht="27.75" customHeight="1">
      <c r="A29" s="28" t="s">
        <v>86</v>
      </c>
      <c r="B29" s="29" t="s">
        <v>64</v>
      </c>
      <c r="C29" s="30" t="s">
        <v>26</v>
      </c>
      <c r="D29" s="27">
        <f>D30</f>
        <v>117.9</v>
      </c>
      <c r="E29" s="43"/>
      <c r="G29" s="15"/>
    </row>
    <row r="30" spans="1:7" ht="22.5" customHeight="1">
      <c r="A30" s="31" t="s">
        <v>65</v>
      </c>
      <c r="B30" s="32" t="s">
        <v>64</v>
      </c>
      <c r="C30" s="33" t="s">
        <v>25</v>
      </c>
      <c r="D30" s="34">
        <f>'Приложение 5'!H138</f>
        <v>117.9</v>
      </c>
      <c r="E30" s="43"/>
      <c r="G30" s="15"/>
    </row>
    <row r="31" spans="1:7" ht="21.75" customHeight="1">
      <c r="A31" s="28" t="s">
        <v>87</v>
      </c>
      <c r="B31" s="29" t="s">
        <v>30</v>
      </c>
      <c r="C31" s="30" t="s">
        <v>26</v>
      </c>
      <c r="D31" s="27">
        <f>SUM('Приложение 5'!H143)</f>
        <v>224</v>
      </c>
      <c r="E31" s="43"/>
      <c r="G31" s="15"/>
    </row>
    <row r="32" spans="1:7" ht="21.75" customHeight="1">
      <c r="A32" s="31" t="s">
        <v>24</v>
      </c>
      <c r="B32" s="32" t="s">
        <v>30</v>
      </c>
      <c r="C32" s="33" t="s">
        <v>27</v>
      </c>
      <c r="D32" s="34">
        <f>SUM('Приложение 5'!H144)</f>
        <v>224</v>
      </c>
      <c r="E32" s="43"/>
      <c r="G32" s="15"/>
    </row>
    <row r="33" spans="1:7" s="105" customFormat="1" ht="33.75" customHeight="1">
      <c r="A33" s="102"/>
      <c r="B33" s="99"/>
      <c r="C33" s="100"/>
      <c r="D33" s="103"/>
      <c r="E33" s="104"/>
      <c r="G33" s="15"/>
    </row>
    <row r="34" spans="1:7" ht="18">
      <c r="A34" s="7"/>
      <c r="B34" s="1"/>
      <c r="C34" s="101"/>
      <c r="D34" s="38"/>
      <c r="G34" s="15"/>
    </row>
    <row r="35" spans="1:7" ht="18">
      <c r="A35" s="7"/>
      <c r="B35" s="1"/>
      <c r="C35" s="7"/>
      <c r="D35" s="2"/>
      <c r="G35" s="15"/>
    </row>
    <row r="36" spans="1:7" ht="40.5" customHeight="1">
      <c r="A36" s="77" t="s">
        <v>289</v>
      </c>
      <c r="B36" s="77"/>
      <c r="C36" s="151" t="s">
        <v>199</v>
      </c>
      <c r="D36" s="151"/>
      <c r="G36" s="15"/>
    </row>
    <row r="37" spans="1:7" ht="18">
      <c r="A37" s="149"/>
      <c r="B37" s="149"/>
      <c r="C37" s="7"/>
      <c r="D37" s="38"/>
      <c r="G37" s="15"/>
    </row>
    <row r="38" spans="1:7" ht="18">
      <c r="A38" s="7"/>
      <c r="B38" s="7"/>
      <c r="C38" s="7"/>
      <c r="D38" s="2"/>
      <c r="G38" s="15"/>
    </row>
    <row r="39" spans="1:7" ht="18">
      <c r="A39" s="7"/>
      <c r="B39" s="7"/>
      <c r="C39" s="7"/>
      <c r="D39" s="2"/>
      <c r="G39" s="15"/>
    </row>
    <row r="40" spans="1:7" ht="18">
      <c r="A40" s="7"/>
      <c r="B40" s="7"/>
      <c r="C40" s="7"/>
      <c r="D40" s="2"/>
      <c r="G40" s="15"/>
    </row>
    <row r="41" spans="1:7" ht="18">
      <c r="A41" s="7"/>
      <c r="B41" s="7"/>
      <c r="C41" s="7"/>
      <c r="D41" s="2"/>
      <c r="G41" s="15"/>
    </row>
    <row r="42" spans="1:7" ht="18">
      <c r="A42" s="7"/>
      <c r="B42" s="7"/>
      <c r="C42" s="7"/>
      <c r="D42" s="2"/>
      <c r="G42" s="15"/>
    </row>
    <row r="43" spans="1:7" ht="18">
      <c r="A43" s="7"/>
      <c r="B43" s="7"/>
      <c r="C43" s="7"/>
      <c r="D43" s="2"/>
      <c r="G43" s="15"/>
    </row>
    <row r="44" spans="1:7" ht="18">
      <c r="A44" s="7"/>
      <c r="B44" s="7"/>
      <c r="C44" s="7"/>
      <c r="D44" s="2"/>
      <c r="G44" s="15"/>
    </row>
    <row r="45" spans="1:7" ht="18">
      <c r="A45" s="7"/>
      <c r="B45" s="7"/>
      <c r="C45" s="7"/>
      <c r="D45" s="2"/>
      <c r="G45" s="15"/>
    </row>
    <row r="46" spans="4:7" ht="18">
      <c r="D46" s="5"/>
      <c r="G46" s="15"/>
    </row>
    <row r="47" ht="18">
      <c r="G47" s="15"/>
    </row>
    <row r="48" ht="18">
      <c r="G48" s="15"/>
    </row>
    <row r="49" ht="18">
      <c r="G49" s="15"/>
    </row>
    <row r="50" ht="18">
      <c r="G50" s="15"/>
    </row>
    <row r="51" ht="18">
      <c r="G51" s="15"/>
    </row>
    <row r="52" ht="18">
      <c r="G52" s="15"/>
    </row>
    <row r="53" ht="18">
      <c r="G53" s="15"/>
    </row>
    <row r="54" ht="18">
      <c r="G54" s="15"/>
    </row>
    <row r="55" ht="18">
      <c r="G55" s="15"/>
    </row>
    <row r="56" ht="18">
      <c r="G56" s="15"/>
    </row>
    <row r="57" ht="18">
      <c r="G57" s="15"/>
    </row>
    <row r="58" ht="18">
      <c r="G58" s="15"/>
    </row>
    <row r="59" ht="18">
      <c r="G59" s="15"/>
    </row>
    <row r="60" ht="18">
      <c r="G60" s="15"/>
    </row>
    <row r="61" ht="18">
      <c r="G61" s="15"/>
    </row>
    <row r="62" ht="18">
      <c r="G62" s="15"/>
    </row>
    <row r="63" ht="18">
      <c r="G63" s="15"/>
    </row>
    <row r="64" ht="18">
      <c r="G64" s="15"/>
    </row>
    <row r="65" ht="18">
      <c r="G65" s="15"/>
    </row>
    <row r="66" ht="18">
      <c r="G66" s="15"/>
    </row>
    <row r="67" ht="18">
      <c r="G67" s="15"/>
    </row>
    <row r="68" ht="18">
      <c r="G68" s="15"/>
    </row>
    <row r="69" ht="18">
      <c r="G69" s="15"/>
    </row>
    <row r="70" ht="18">
      <c r="G70" s="15"/>
    </row>
    <row r="71" ht="18">
      <c r="G71" s="15"/>
    </row>
    <row r="72" ht="18">
      <c r="G72" s="15"/>
    </row>
    <row r="73" ht="18">
      <c r="G73" s="15"/>
    </row>
    <row r="74" ht="18">
      <c r="G74" s="15"/>
    </row>
    <row r="75" ht="18">
      <c r="G75" s="15"/>
    </row>
    <row r="76" ht="18">
      <c r="G76" s="15"/>
    </row>
    <row r="77" ht="18">
      <c r="G77" s="15"/>
    </row>
    <row r="78" ht="18">
      <c r="G78" s="15"/>
    </row>
    <row r="79" ht="18">
      <c r="G79" s="15"/>
    </row>
    <row r="80" ht="18">
      <c r="G80" s="15"/>
    </row>
    <row r="81" ht="18">
      <c r="G81" s="15"/>
    </row>
    <row r="82" ht="18">
      <c r="G82" s="15"/>
    </row>
    <row r="83" ht="18">
      <c r="G83" s="15"/>
    </row>
    <row r="84" ht="18">
      <c r="G84" s="15"/>
    </row>
    <row r="85" ht="18">
      <c r="G85" s="15"/>
    </row>
    <row r="86" ht="18">
      <c r="G86" s="15"/>
    </row>
    <row r="87" ht="18">
      <c r="G87" s="15"/>
    </row>
    <row r="88" ht="18">
      <c r="G88" s="15"/>
    </row>
    <row r="89" ht="18">
      <c r="G89" s="15"/>
    </row>
    <row r="90" ht="18">
      <c r="G90" s="15"/>
    </row>
    <row r="91" ht="18">
      <c r="G91" s="15"/>
    </row>
    <row r="92" ht="18">
      <c r="G92" s="15"/>
    </row>
    <row r="93" ht="18">
      <c r="G93" s="15"/>
    </row>
    <row r="94" ht="18">
      <c r="G94" s="15"/>
    </row>
    <row r="95" ht="18">
      <c r="G95" s="15"/>
    </row>
    <row r="96" ht="18">
      <c r="G96" s="15"/>
    </row>
    <row r="97" ht="18">
      <c r="G97" s="15"/>
    </row>
    <row r="98" ht="18">
      <c r="G98" s="15"/>
    </row>
    <row r="99" ht="18">
      <c r="G99" s="15"/>
    </row>
    <row r="100" ht="18">
      <c r="G100" s="15"/>
    </row>
    <row r="101" ht="18">
      <c r="G101" s="15"/>
    </row>
    <row r="102" ht="18">
      <c r="G102" s="15"/>
    </row>
    <row r="103" ht="18">
      <c r="G103" s="15"/>
    </row>
    <row r="104" ht="18">
      <c r="G104" s="15"/>
    </row>
    <row r="105" ht="18">
      <c r="G105" s="15"/>
    </row>
    <row r="106" ht="18">
      <c r="G106" s="15"/>
    </row>
    <row r="107" ht="18">
      <c r="G107" s="15"/>
    </row>
    <row r="108" ht="18">
      <c r="G108" s="15"/>
    </row>
    <row r="109" ht="18">
      <c r="G109" s="15"/>
    </row>
    <row r="110" ht="18">
      <c r="G110" s="15"/>
    </row>
    <row r="111" ht="18">
      <c r="G111" s="15"/>
    </row>
    <row r="112" ht="18">
      <c r="G112" s="15"/>
    </row>
    <row r="113" ht="18">
      <c r="G113" s="15"/>
    </row>
    <row r="114" ht="18">
      <c r="G114" s="15"/>
    </row>
    <row r="115" ht="18">
      <c r="G115" s="15"/>
    </row>
    <row r="116" ht="18">
      <c r="G116" s="15"/>
    </row>
    <row r="117" ht="18">
      <c r="G117" s="15"/>
    </row>
    <row r="118" ht="18">
      <c r="G118" s="15"/>
    </row>
    <row r="119" ht="18">
      <c r="G119" s="15"/>
    </row>
    <row r="120" ht="18">
      <c r="G120" s="15"/>
    </row>
    <row r="121" ht="18">
      <c r="G121" s="15"/>
    </row>
    <row r="122" ht="18">
      <c r="G122" s="15"/>
    </row>
    <row r="123" ht="18">
      <c r="G123" s="15"/>
    </row>
    <row r="124" ht="18">
      <c r="G124" s="15"/>
    </row>
    <row r="125" ht="18">
      <c r="G125" s="15"/>
    </row>
    <row r="126" ht="18">
      <c r="G126" s="15"/>
    </row>
    <row r="127" ht="18">
      <c r="G127" s="15"/>
    </row>
    <row r="128" ht="18">
      <c r="G128" s="15"/>
    </row>
    <row r="129" ht="18">
      <c r="G129" s="15"/>
    </row>
    <row r="130" ht="18">
      <c r="G130" s="15"/>
    </row>
    <row r="131" ht="18">
      <c r="G131" s="15"/>
    </row>
    <row r="132" ht="18">
      <c r="G132" s="15"/>
    </row>
    <row r="133" ht="18">
      <c r="G133" s="15"/>
    </row>
    <row r="134" ht="18">
      <c r="G134" s="15"/>
    </row>
    <row r="135" ht="18">
      <c r="G135" s="15"/>
    </row>
    <row r="136" ht="18">
      <c r="G136" s="15"/>
    </row>
    <row r="137" ht="18">
      <c r="G137" s="15"/>
    </row>
    <row r="138" ht="18">
      <c r="G138" s="15"/>
    </row>
    <row r="139" ht="18">
      <c r="G139" s="15"/>
    </row>
    <row r="140" ht="18">
      <c r="G140" s="15"/>
    </row>
    <row r="141" ht="18">
      <c r="G141" s="15"/>
    </row>
    <row r="142" ht="18">
      <c r="G142" s="15"/>
    </row>
    <row r="143" ht="18">
      <c r="G143" s="15"/>
    </row>
    <row r="144" ht="18">
      <c r="G144" s="15"/>
    </row>
    <row r="145" ht="18">
      <c r="G145" s="15"/>
    </row>
    <row r="146" ht="18">
      <c r="G146" s="15"/>
    </row>
    <row r="147" ht="18">
      <c r="G147" s="15"/>
    </row>
    <row r="148" ht="18">
      <c r="G148" s="15"/>
    </row>
    <row r="149" ht="18">
      <c r="G149" s="15"/>
    </row>
    <row r="150" ht="18">
      <c r="G150" s="15"/>
    </row>
    <row r="151" ht="18">
      <c r="G151" s="15"/>
    </row>
    <row r="152" ht="18">
      <c r="G152" s="15"/>
    </row>
    <row r="153" ht="18">
      <c r="G153" s="15"/>
    </row>
    <row r="154" ht="18">
      <c r="G154" s="15"/>
    </row>
    <row r="155" ht="18">
      <c r="G155" s="15"/>
    </row>
    <row r="156" ht="18">
      <c r="G156" s="15"/>
    </row>
    <row r="157" ht="18">
      <c r="G157" s="15"/>
    </row>
    <row r="158" ht="18">
      <c r="G158" s="15"/>
    </row>
    <row r="159" ht="18">
      <c r="G159" s="15"/>
    </row>
    <row r="160" ht="18">
      <c r="G160" s="15"/>
    </row>
    <row r="161" ht="18">
      <c r="G161" s="15"/>
    </row>
    <row r="162" ht="18">
      <c r="G162" s="15"/>
    </row>
    <row r="163" ht="18">
      <c r="G163" s="15"/>
    </row>
    <row r="164" ht="18">
      <c r="G164" s="15"/>
    </row>
    <row r="165" ht="18">
      <c r="G165" s="15"/>
    </row>
    <row r="166" ht="18">
      <c r="G166" s="15"/>
    </row>
    <row r="167" ht="18">
      <c r="G167" s="15"/>
    </row>
    <row r="168" ht="18">
      <c r="G168" s="15"/>
    </row>
    <row r="169" ht="18">
      <c r="G169" s="15"/>
    </row>
    <row r="170" ht="18">
      <c r="G170" s="15"/>
    </row>
    <row r="171" ht="18">
      <c r="G171" s="15"/>
    </row>
    <row r="172" ht="18">
      <c r="G172" s="15"/>
    </row>
    <row r="173" ht="18">
      <c r="G173" s="15"/>
    </row>
    <row r="174" ht="18">
      <c r="G174" s="15"/>
    </row>
    <row r="175" ht="18">
      <c r="G175" s="15"/>
    </row>
    <row r="176" ht="18">
      <c r="G176" s="15"/>
    </row>
    <row r="177" ht="18">
      <c r="G177" s="15"/>
    </row>
    <row r="178" ht="18">
      <c r="G178" s="15"/>
    </row>
    <row r="179" ht="18">
      <c r="G179" s="15"/>
    </row>
    <row r="180" ht="18">
      <c r="G180" s="15"/>
    </row>
    <row r="181" ht="18">
      <c r="G181" s="15"/>
    </row>
    <row r="182" ht="18">
      <c r="G182" s="15"/>
    </row>
    <row r="183" ht="18">
      <c r="G183" s="15"/>
    </row>
    <row r="184" ht="18">
      <c r="G184" s="15"/>
    </row>
    <row r="185" ht="18">
      <c r="G185" s="15"/>
    </row>
    <row r="186" ht="18">
      <c r="G186" s="15"/>
    </row>
    <row r="187" ht="18">
      <c r="G187" s="15"/>
    </row>
    <row r="188" ht="18">
      <c r="G188" s="15"/>
    </row>
    <row r="189" ht="18">
      <c r="G189" s="15"/>
    </row>
    <row r="190" ht="18">
      <c r="G190" s="15"/>
    </row>
    <row r="191" ht="18">
      <c r="G191" s="15"/>
    </row>
    <row r="192" ht="18">
      <c r="G192" s="15"/>
    </row>
    <row r="193" ht="18">
      <c r="G193" s="15"/>
    </row>
    <row r="194" ht="18">
      <c r="G194" s="15"/>
    </row>
    <row r="195" ht="18">
      <c r="G195" s="15"/>
    </row>
    <row r="196" ht="18">
      <c r="G196" s="15"/>
    </row>
    <row r="197" ht="18">
      <c r="G197" s="15"/>
    </row>
    <row r="198" ht="18">
      <c r="G198" s="15"/>
    </row>
    <row r="199" ht="18">
      <c r="G199" s="15"/>
    </row>
    <row r="200" ht="18">
      <c r="G200" s="15"/>
    </row>
    <row r="201" ht="18">
      <c r="G201" s="15"/>
    </row>
    <row r="202" ht="18">
      <c r="G202" s="15"/>
    </row>
    <row r="203" ht="18">
      <c r="G203" s="15"/>
    </row>
    <row r="204" ht="18">
      <c r="G204" s="15"/>
    </row>
    <row r="205" ht="18">
      <c r="G205" s="15"/>
    </row>
    <row r="206" ht="18">
      <c r="G206" s="15"/>
    </row>
    <row r="207" ht="18">
      <c r="G207" s="15"/>
    </row>
    <row r="208" ht="18">
      <c r="G208" s="15"/>
    </row>
    <row r="209" ht="18">
      <c r="G209" s="15"/>
    </row>
    <row r="210" ht="18">
      <c r="G210" s="15"/>
    </row>
    <row r="211" ht="18">
      <c r="G211" s="15"/>
    </row>
    <row r="212" ht="18">
      <c r="G212" s="15"/>
    </row>
    <row r="213" ht="18">
      <c r="G213" s="15"/>
    </row>
    <row r="214" ht="18">
      <c r="G214" s="15"/>
    </row>
    <row r="215" ht="18">
      <c r="G215" s="15"/>
    </row>
    <row r="216" ht="18">
      <c r="G216" s="15"/>
    </row>
    <row r="217" ht="18">
      <c r="G217" s="15"/>
    </row>
    <row r="218" ht="18">
      <c r="G218" s="15"/>
    </row>
    <row r="219" ht="18">
      <c r="G219" s="15"/>
    </row>
    <row r="220" ht="18">
      <c r="G220" s="15"/>
    </row>
    <row r="221" ht="18">
      <c r="G221" s="15"/>
    </row>
    <row r="222" ht="18">
      <c r="G222" s="15"/>
    </row>
    <row r="223" ht="18">
      <c r="G223" s="15"/>
    </row>
    <row r="224" ht="18">
      <c r="G224" s="15"/>
    </row>
    <row r="225" ht="18">
      <c r="G225" s="15"/>
    </row>
    <row r="226" ht="18">
      <c r="G226" s="15"/>
    </row>
    <row r="227" ht="18">
      <c r="G227" s="15"/>
    </row>
    <row r="228" ht="18">
      <c r="G228" s="15"/>
    </row>
    <row r="229" ht="18">
      <c r="G229" s="15"/>
    </row>
    <row r="230" ht="18">
      <c r="G230" s="15"/>
    </row>
    <row r="231" ht="18">
      <c r="G231" s="15"/>
    </row>
    <row r="232" ht="18">
      <c r="G232" s="15"/>
    </row>
    <row r="233" ht="18">
      <c r="G233" s="15"/>
    </row>
    <row r="234" ht="18">
      <c r="G234" s="15"/>
    </row>
    <row r="235" ht="18">
      <c r="G235" s="15"/>
    </row>
    <row r="236" ht="18">
      <c r="G236" s="15"/>
    </row>
    <row r="237" ht="18">
      <c r="G237" s="15"/>
    </row>
    <row r="238" ht="18">
      <c r="G238" s="15"/>
    </row>
    <row r="239" ht="18">
      <c r="G239" s="15"/>
    </row>
    <row r="240" ht="18">
      <c r="G240" s="15"/>
    </row>
    <row r="241" ht="18">
      <c r="G241" s="15"/>
    </row>
    <row r="242" ht="18">
      <c r="G242" s="15"/>
    </row>
    <row r="243" ht="18">
      <c r="G243" s="15"/>
    </row>
    <row r="244" ht="18">
      <c r="G244" s="15"/>
    </row>
    <row r="245" ht="18">
      <c r="G245" s="15"/>
    </row>
    <row r="246" ht="18">
      <c r="G246" s="15"/>
    </row>
    <row r="247" ht="18">
      <c r="G247" s="15"/>
    </row>
    <row r="248" ht="18">
      <c r="G248" s="15"/>
    </row>
    <row r="249" ht="18">
      <c r="G249" s="15"/>
    </row>
    <row r="250" ht="18">
      <c r="G250" s="15"/>
    </row>
    <row r="251" ht="18">
      <c r="G251" s="15"/>
    </row>
    <row r="252" ht="18">
      <c r="G252" s="15"/>
    </row>
    <row r="253" ht="18">
      <c r="G253" s="15"/>
    </row>
    <row r="254" ht="18">
      <c r="G254" s="15"/>
    </row>
    <row r="255" ht="18">
      <c r="G255" s="15"/>
    </row>
    <row r="256" ht="18">
      <c r="G256" s="15"/>
    </row>
    <row r="257" ht="18">
      <c r="G257" s="15"/>
    </row>
    <row r="258" ht="18">
      <c r="G258" s="15"/>
    </row>
    <row r="259" ht="18">
      <c r="G259" s="15"/>
    </row>
    <row r="260" ht="18">
      <c r="G260" s="15"/>
    </row>
    <row r="261" ht="18">
      <c r="G261" s="15"/>
    </row>
    <row r="262" ht="18">
      <c r="G262" s="15"/>
    </row>
    <row r="263" ht="18">
      <c r="G263" s="15"/>
    </row>
    <row r="264" ht="18">
      <c r="G264" s="15"/>
    </row>
    <row r="265" ht="18">
      <c r="G265" s="15"/>
    </row>
    <row r="266" ht="18">
      <c r="G266" s="15"/>
    </row>
    <row r="267" ht="18">
      <c r="G267" s="15"/>
    </row>
    <row r="268" ht="18">
      <c r="G268" s="15"/>
    </row>
    <row r="269" ht="18">
      <c r="G269" s="15"/>
    </row>
    <row r="270" ht="18">
      <c r="G270" s="15"/>
    </row>
  </sheetData>
  <sheetProtection/>
  <mergeCells count="5">
    <mergeCell ref="B1:D1"/>
    <mergeCell ref="A2:D2"/>
    <mergeCell ref="A37:B37"/>
    <mergeCell ref="H2:N2"/>
    <mergeCell ref="C36:D36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4"/>
  <sheetViews>
    <sheetView zoomScalePageLayoutView="0" workbookViewId="0" topLeftCell="A146">
      <selection activeCell="B1" sqref="A1:H154"/>
    </sheetView>
  </sheetViews>
  <sheetFormatPr defaultColWidth="9.125" defaultRowHeight="12.75"/>
  <cols>
    <col min="1" max="1" width="5.00390625" style="15" customWidth="1"/>
    <col min="2" max="2" width="52.875" style="15" customWidth="1"/>
    <col min="3" max="3" width="6.50390625" style="15" bestFit="1" customWidth="1"/>
    <col min="4" max="4" width="5.00390625" style="15" customWidth="1"/>
    <col min="5" max="5" width="4.50390625" style="15" customWidth="1"/>
    <col min="6" max="6" width="18.125" style="15" customWidth="1"/>
    <col min="7" max="7" width="6.125" style="15" customWidth="1"/>
    <col min="8" max="8" width="13.125" style="15" customWidth="1"/>
    <col min="9" max="9" width="12.125" style="15" hidden="1" customWidth="1"/>
    <col min="10" max="10" width="2.00390625" style="15" hidden="1" customWidth="1"/>
    <col min="11" max="11" width="11.125" style="15" bestFit="1" customWidth="1"/>
    <col min="12" max="12" width="9.125" style="15" customWidth="1"/>
    <col min="13" max="13" width="11.00390625" style="15" customWidth="1"/>
    <col min="14" max="16384" width="9.125" style="15" customWidth="1"/>
  </cols>
  <sheetData>
    <row r="1" spans="1:10" s="52" customFormat="1" ht="108.75" customHeight="1">
      <c r="A1" s="51"/>
      <c r="B1" s="51"/>
      <c r="C1" s="51"/>
      <c r="D1" s="162" t="s">
        <v>380</v>
      </c>
      <c r="E1" s="162"/>
      <c r="F1" s="162"/>
      <c r="G1" s="162"/>
      <c r="H1" s="162"/>
      <c r="J1" s="53"/>
    </row>
    <row r="2" ht="9.75" customHeight="1"/>
    <row r="3" spans="1:16" ht="75" customHeight="1">
      <c r="A3" s="23"/>
      <c r="B3" s="150" t="s">
        <v>356</v>
      </c>
      <c r="C3" s="150"/>
      <c r="D3" s="150"/>
      <c r="E3" s="150"/>
      <c r="F3" s="150"/>
      <c r="G3" s="150"/>
      <c r="H3" s="150"/>
      <c r="I3" s="22"/>
      <c r="J3" s="54"/>
      <c r="M3" s="147"/>
      <c r="N3" s="148"/>
      <c r="O3" s="148"/>
      <c r="P3" s="148"/>
    </row>
    <row r="4" spans="1:10" ht="10.5" customHeight="1">
      <c r="A4" s="23"/>
      <c r="B4" s="55"/>
      <c r="C4" s="22"/>
      <c r="D4" s="22"/>
      <c r="E4" s="22"/>
      <c r="F4" s="22"/>
      <c r="G4" s="22"/>
      <c r="I4" s="22"/>
      <c r="J4" s="22"/>
    </row>
    <row r="5" spans="1:10" ht="15">
      <c r="A5" s="23"/>
      <c r="B5" s="23"/>
      <c r="C5" s="23"/>
      <c r="D5" s="23"/>
      <c r="E5" s="23"/>
      <c r="F5" s="23"/>
      <c r="G5" s="23"/>
      <c r="H5" s="15" t="s">
        <v>136</v>
      </c>
      <c r="J5" s="23"/>
    </row>
    <row r="6" spans="1:10" ht="18.75" customHeight="1">
      <c r="A6" s="155" t="s">
        <v>89</v>
      </c>
      <c r="B6" s="157" t="s">
        <v>90</v>
      </c>
      <c r="C6" s="157" t="s">
        <v>91</v>
      </c>
      <c r="D6" s="157" t="s">
        <v>92</v>
      </c>
      <c r="E6" s="157" t="s">
        <v>12</v>
      </c>
      <c r="F6" s="157" t="s">
        <v>36</v>
      </c>
      <c r="G6" s="158" t="s">
        <v>37</v>
      </c>
      <c r="H6" s="157" t="s">
        <v>121</v>
      </c>
      <c r="I6" s="160" t="s">
        <v>93</v>
      </c>
      <c r="J6" s="158" t="s">
        <v>37</v>
      </c>
    </row>
    <row r="7" spans="1:10" ht="12.75" customHeight="1">
      <c r="A7" s="156"/>
      <c r="B7" s="156"/>
      <c r="C7" s="156"/>
      <c r="D7" s="156"/>
      <c r="E7" s="156"/>
      <c r="F7" s="156"/>
      <c r="G7" s="159"/>
      <c r="H7" s="156"/>
      <c r="I7" s="161"/>
      <c r="J7" s="159"/>
    </row>
    <row r="8" spans="1:12" s="57" customFormat="1" ht="17.25">
      <c r="A8" s="18"/>
      <c r="B8" s="18" t="s">
        <v>94</v>
      </c>
      <c r="C8" s="83"/>
      <c r="D8" s="83"/>
      <c r="E8" s="83"/>
      <c r="F8" s="79"/>
      <c r="G8" s="83"/>
      <c r="H8" s="115">
        <f>H10+H17</f>
        <v>31052.000000000004</v>
      </c>
      <c r="I8" s="56" t="e">
        <f>I17+#REF!+#REF!+#REF!+#REF!</f>
        <v>#REF!</v>
      </c>
      <c r="J8" s="18"/>
      <c r="L8" s="109"/>
    </row>
    <row r="9" spans="1:11" ht="18">
      <c r="A9" s="17"/>
      <c r="B9" s="17" t="s">
        <v>95</v>
      </c>
      <c r="C9" s="85"/>
      <c r="D9" s="85"/>
      <c r="E9" s="85"/>
      <c r="F9" s="78"/>
      <c r="G9" s="85"/>
      <c r="H9" s="116"/>
      <c r="I9" s="25"/>
      <c r="J9" s="17"/>
      <c r="K9" s="58"/>
    </row>
    <row r="10" spans="1:11" ht="34.5">
      <c r="A10" s="18" t="s">
        <v>96</v>
      </c>
      <c r="B10" s="50" t="s">
        <v>148</v>
      </c>
      <c r="C10" s="83">
        <v>991</v>
      </c>
      <c r="D10" s="83"/>
      <c r="E10" s="83"/>
      <c r="F10" s="79"/>
      <c r="G10" s="83"/>
      <c r="H10" s="115">
        <f>SUM(H12)</f>
        <v>26.7</v>
      </c>
      <c r="I10" s="25"/>
      <c r="J10" s="17"/>
      <c r="K10" s="58"/>
    </row>
    <row r="11" spans="1:11" ht="69">
      <c r="A11" s="18"/>
      <c r="B11" s="50" t="s">
        <v>147</v>
      </c>
      <c r="C11" s="83">
        <v>991</v>
      </c>
      <c r="D11" s="86" t="s">
        <v>25</v>
      </c>
      <c r="E11" s="86" t="s">
        <v>26</v>
      </c>
      <c r="F11" s="79"/>
      <c r="G11" s="83"/>
      <c r="H11" s="115">
        <f>H16</f>
        <v>26.7</v>
      </c>
      <c r="I11" s="25"/>
      <c r="J11" s="17"/>
      <c r="K11" s="58"/>
    </row>
    <row r="12" spans="1:11" ht="42.75" customHeight="1">
      <c r="A12" s="17"/>
      <c r="B12" s="50" t="s">
        <v>323</v>
      </c>
      <c r="C12" s="83">
        <v>991</v>
      </c>
      <c r="D12" s="86" t="s">
        <v>25</v>
      </c>
      <c r="E12" s="86" t="s">
        <v>142</v>
      </c>
      <c r="F12" s="80"/>
      <c r="G12" s="83"/>
      <c r="H12" s="115">
        <f>SUM(H13)</f>
        <v>26.7</v>
      </c>
      <c r="I12" s="25"/>
      <c r="J12" s="17"/>
      <c r="K12" s="58"/>
    </row>
    <row r="13" spans="1:11" ht="54">
      <c r="A13" s="17"/>
      <c r="B13" s="47" t="s">
        <v>149</v>
      </c>
      <c r="C13" s="85">
        <v>991</v>
      </c>
      <c r="D13" s="87" t="s">
        <v>25</v>
      </c>
      <c r="E13" s="87" t="s">
        <v>142</v>
      </c>
      <c r="F13" s="81" t="s">
        <v>200</v>
      </c>
      <c r="G13" s="85"/>
      <c r="H13" s="116">
        <f>SUM(H14)</f>
        <v>26.7</v>
      </c>
      <c r="I13" s="25"/>
      <c r="J13" s="17"/>
      <c r="K13" s="58"/>
    </row>
    <row r="14" spans="1:13" ht="51" customHeight="1">
      <c r="A14" s="17"/>
      <c r="B14" s="47" t="s">
        <v>150</v>
      </c>
      <c r="C14" s="85">
        <v>991</v>
      </c>
      <c r="D14" s="87" t="s">
        <v>25</v>
      </c>
      <c r="E14" s="87" t="s">
        <v>142</v>
      </c>
      <c r="F14" s="81" t="s">
        <v>201</v>
      </c>
      <c r="G14" s="85"/>
      <c r="H14" s="116">
        <f>SUM(H15)</f>
        <v>26.7</v>
      </c>
      <c r="I14" s="25"/>
      <c r="J14" s="17"/>
      <c r="K14" s="58"/>
      <c r="M14" s="76"/>
    </row>
    <row r="15" spans="1:11" ht="59.25" customHeight="1">
      <c r="A15" s="17"/>
      <c r="B15" s="35" t="s">
        <v>343</v>
      </c>
      <c r="C15" s="85">
        <v>991</v>
      </c>
      <c r="D15" s="87" t="s">
        <v>25</v>
      </c>
      <c r="E15" s="87" t="s">
        <v>142</v>
      </c>
      <c r="F15" s="81" t="s">
        <v>202</v>
      </c>
      <c r="G15" s="87"/>
      <c r="H15" s="116">
        <f>SUM(H16)</f>
        <v>26.7</v>
      </c>
      <c r="I15" s="25"/>
      <c r="J15" s="17"/>
      <c r="K15" s="58"/>
    </row>
    <row r="16" spans="1:11" ht="18">
      <c r="A16" s="17"/>
      <c r="B16" s="47" t="s">
        <v>342</v>
      </c>
      <c r="C16" s="85">
        <v>991</v>
      </c>
      <c r="D16" s="87" t="s">
        <v>25</v>
      </c>
      <c r="E16" s="87" t="s">
        <v>142</v>
      </c>
      <c r="F16" s="81" t="s">
        <v>202</v>
      </c>
      <c r="G16" s="87" t="s">
        <v>152</v>
      </c>
      <c r="H16" s="116">
        <v>26.7</v>
      </c>
      <c r="I16" s="25"/>
      <c r="J16" s="17"/>
      <c r="K16" s="58"/>
    </row>
    <row r="17" spans="1:10" s="57" customFormat="1" ht="63" customHeight="1">
      <c r="A17" s="18" t="s">
        <v>143</v>
      </c>
      <c r="B17" s="59" t="s">
        <v>137</v>
      </c>
      <c r="C17" s="83">
        <v>992</v>
      </c>
      <c r="D17" s="83"/>
      <c r="E17" s="83"/>
      <c r="F17" s="79"/>
      <c r="G17" s="83"/>
      <c r="H17" s="115">
        <f>H19+H24+H38+H43+H53+H60+H72+H78+H100+H106+H131+H137+H143+H33</f>
        <v>31025.300000000003</v>
      </c>
      <c r="I17" s="56" t="e">
        <f>I18+#REF!+#REF!+#REF!+#REF!+I100+#REF!+I131</f>
        <v>#REF!</v>
      </c>
      <c r="J17" s="18"/>
    </row>
    <row r="18" spans="1:10" s="57" customFormat="1" ht="24.75" customHeight="1">
      <c r="A18" s="18"/>
      <c r="B18" s="50" t="s">
        <v>97</v>
      </c>
      <c r="C18" s="83">
        <v>992</v>
      </c>
      <c r="D18" s="86" t="s">
        <v>25</v>
      </c>
      <c r="E18" s="86"/>
      <c r="F18" s="80"/>
      <c r="G18" s="86"/>
      <c r="H18" s="115">
        <f>H19+H24+H38+H43+H33</f>
        <v>9884.6</v>
      </c>
      <c r="I18" s="56" t="e">
        <f>I19+I24+#REF!+#REF!</f>
        <v>#REF!</v>
      </c>
      <c r="J18" s="19"/>
    </row>
    <row r="19" spans="1:10" s="57" customFormat="1" ht="78" customHeight="1">
      <c r="A19" s="18"/>
      <c r="B19" s="50" t="s">
        <v>98</v>
      </c>
      <c r="C19" s="83">
        <v>992</v>
      </c>
      <c r="D19" s="86" t="s">
        <v>25</v>
      </c>
      <c r="E19" s="86" t="s">
        <v>27</v>
      </c>
      <c r="F19" s="80"/>
      <c r="G19" s="86"/>
      <c r="H19" s="115">
        <f>SUM(H20)</f>
        <v>1483</v>
      </c>
      <c r="I19" s="56">
        <v>910</v>
      </c>
      <c r="J19" s="19"/>
    </row>
    <row r="20" spans="1:10" ht="79.5" customHeight="1">
      <c r="A20" s="17"/>
      <c r="B20" s="47" t="s">
        <v>314</v>
      </c>
      <c r="C20" s="85">
        <v>992</v>
      </c>
      <c r="D20" s="87" t="s">
        <v>25</v>
      </c>
      <c r="E20" s="87" t="s">
        <v>27</v>
      </c>
      <c r="F20" s="81" t="s">
        <v>203</v>
      </c>
      <c r="G20" s="87"/>
      <c r="H20" s="116">
        <f>SUM(H21)</f>
        <v>1483</v>
      </c>
      <c r="I20" s="48">
        <v>910</v>
      </c>
      <c r="J20" s="16"/>
    </row>
    <row r="21" spans="1:10" ht="24.75" customHeight="1">
      <c r="A21" s="17"/>
      <c r="B21" s="47" t="s">
        <v>100</v>
      </c>
      <c r="C21" s="85">
        <v>992</v>
      </c>
      <c r="D21" s="87" t="s">
        <v>25</v>
      </c>
      <c r="E21" s="87" t="s">
        <v>27</v>
      </c>
      <c r="F21" s="81" t="s">
        <v>204</v>
      </c>
      <c r="G21" s="87"/>
      <c r="H21" s="116">
        <f>SUM(H22)</f>
        <v>1483</v>
      </c>
      <c r="I21" s="48">
        <v>910</v>
      </c>
      <c r="J21" s="16"/>
    </row>
    <row r="22" spans="1:10" ht="42" customHeight="1">
      <c r="A22" s="17"/>
      <c r="B22" s="47" t="s">
        <v>101</v>
      </c>
      <c r="C22" s="85">
        <v>992</v>
      </c>
      <c r="D22" s="87" t="s">
        <v>25</v>
      </c>
      <c r="E22" s="87" t="s">
        <v>27</v>
      </c>
      <c r="F22" s="81" t="s">
        <v>205</v>
      </c>
      <c r="G22" s="87"/>
      <c r="H22" s="116">
        <f>SUM(H23)</f>
        <v>1483</v>
      </c>
      <c r="I22" s="48"/>
      <c r="J22" s="16"/>
    </row>
    <row r="23" spans="1:10" ht="118.5" customHeight="1">
      <c r="A23" s="17"/>
      <c r="B23" s="45" t="s">
        <v>175</v>
      </c>
      <c r="C23" s="85">
        <v>992</v>
      </c>
      <c r="D23" s="87" t="s">
        <v>25</v>
      </c>
      <c r="E23" s="87" t="s">
        <v>27</v>
      </c>
      <c r="F23" s="81" t="s">
        <v>205</v>
      </c>
      <c r="G23" s="87" t="s">
        <v>153</v>
      </c>
      <c r="H23" s="116">
        <v>1483</v>
      </c>
      <c r="I23" s="48"/>
      <c r="J23" s="16" t="s">
        <v>74</v>
      </c>
    </row>
    <row r="24" spans="1:10" s="57" customFormat="1" ht="98.25" customHeight="1">
      <c r="A24" s="18"/>
      <c r="B24" s="50" t="s">
        <v>332</v>
      </c>
      <c r="C24" s="83">
        <v>992</v>
      </c>
      <c r="D24" s="86" t="s">
        <v>25</v>
      </c>
      <c r="E24" s="86" t="s">
        <v>28</v>
      </c>
      <c r="F24" s="80"/>
      <c r="G24" s="86"/>
      <c r="H24" s="115">
        <f>SUM(H25)</f>
        <v>3203.8</v>
      </c>
      <c r="I24" s="56" t="e">
        <f>I25</f>
        <v>#REF!</v>
      </c>
      <c r="J24" s="19"/>
    </row>
    <row r="25" spans="1:10" ht="54">
      <c r="A25" s="17"/>
      <c r="B25" s="45" t="s">
        <v>138</v>
      </c>
      <c r="C25" s="85">
        <v>992</v>
      </c>
      <c r="D25" s="87" t="s">
        <v>25</v>
      </c>
      <c r="E25" s="87" t="s">
        <v>28</v>
      </c>
      <c r="F25" s="81" t="s">
        <v>206</v>
      </c>
      <c r="G25" s="87"/>
      <c r="H25" s="116">
        <f>SUM(H26)</f>
        <v>3203.8</v>
      </c>
      <c r="I25" s="48" t="e">
        <f>I26+#REF!+#REF!+#REF!</f>
        <v>#REF!</v>
      </c>
      <c r="J25" s="16"/>
    </row>
    <row r="26" spans="1:10" ht="87.75" customHeight="1">
      <c r="A26" s="17"/>
      <c r="B26" s="45" t="s">
        <v>139</v>
      </c>
      <c r="C26" s="85">
        <v>992</v>
      </c>
      <c r="D26" s="87" t="s">
        <v>25</v>
      </c>
      <c r="E26" s="87" t="s">
        <v>28</v>
      </c>
      <c r="F26" s="81" t="s">
        <v>207</v>
      </c>
      <c r="G26" s="87"/>
      <c r="H26" s="116">
        <f>SUM(H27,H31)</f>
        <v>3203.8</v>
      </c>
      <c r="I26" s="48">
        <v>34000</v>
      </c>
      <c r="J26" s="16"/>
    </row>
    <row r="27" spans="1:10" ht="45.75" customHeight="1">
      <c r="A27" s="17"/>
      <c r="B27" s="45" t="s">
        <v>102</v>
      </c>
      <c r="C27" s="85">
        <v>992</v>
      </c>
      <c r="D27" s="87" t="s">
        <v>25</v>
      </c>
      <c r="E27" s="87" t="s">
        <v>28</v>
      </c>
      <c r="F27" s="81" t="s">
        <v>208</v>
      </c>
      <c r="G27" s="87"/>
      <c r="H27" s="116">
        <f>SUM(H28,H29,H30)</f>
        <v>3200</v>
      </c>
      <c r="I27" s="48"/>
      <c r="J27" s="16"/>
    </row>
    <row r="28" spans="1:10" ht="121.5" customHeight="1">
      <c r="A28" s="17"/>
      <c r="B28" s="45" t="s">
        <v>175</v>
      </c>
      <c r="C28" s="85">
        <v>992</v>
      </c>
      <c r="D28" s="87" t="s">
        <v>25</v>
      </c>
      <c r="E28" s="87" t="s">
        <v>28</v>
      </c>
      <c r="F28" s="81" t="s">
        <v>208</v>
      </c>
      <c r="G28" s="87" t="s">
        <v>153</v>
      </c>
      <c r="H28" s="116">
        <v>2535.7</v>
      </c>
      <c r="I28" s="48"/>
      <c r="J28" s="16" t="s">
        <v>74</v>
      </c>
    </row>
    <row r="29" spans="1:10" ht="54">
      <c r="A29" s="17"/>
      <c r="B29" s="45" t="s">
        <v>324</v>
      </c>
      <c r="C29" s="85">
        <v>992</v>
      </c>
      <c r="D29" s="87" t="s">
        <v>25</v>
      </c>
      <c r="E29" s="87" t="s">
        <v>28</v>
      </c>
      <c r="F29" s="81" t="s">
        <v>208</v>
      </c>
      <c r="G29" s="87" t="s">
        <v>124</v>
      </c>
      <c r="H29" s="116">
        <v>639.3</v>
      </c>
      <c r="I29" s="48"/>
      <c r="J29" s="16" t="s">
        <v>75</v>
      </c>
    </row>
    <row r="30" spans="1:10" ht="18">
      <c r="A30" s="17"/>
      <c r="B30" s="47" t="s">
        <v>325</v>
      </c>
      <c r="C30" s="85">
        <v>992</v>
      </c>
      <c r="D30" s="87" t="s">
        <v>25</v>
      </c>
      <c r="E30" s="87" t="s">
        <v>28</v>
      </c>
      <c r="F30" s="81" t="s">
        <v>208</v>
      </c>
      <c r="G30" s="87" t="s">
        <v>154</v>
      </c>
      <c r="H30" s="116">
        <v>25</v>
      </c>
      <c r="I30" s="48"/>
      <c r="J30" s="16" t="s">
        <v>79</v>
      </c>
    </row>
    <row r="31" spans="1:10" ht="59.25" customHeight="1">
      <c r="A31" s="17"/>
      <c r="B31" s="47" t="s">
        <v>157</v>
      </c>
      <c r="C31" s="85">
        <v>992</v>
      </c>
      <c r="D31" s="87" t="s">
        <v>25</v>
      </c>
      <c r="E31" s="87" t="s">
        <v>28</v>
      </c>
      <c r="F31" s="81" t="s">
        <v>209</v>
      </c>
      <c r="G31" s="87"/>
      <c r="H31" s="116">
        <f>SUM(H32)</f>
        <v>3.8</v>
      </c>
      <c r="I31" s="48"/>
      <c r="J31" s="16"/>
    </row>
    <row r="32" spans="1:10" ht="36">
      <c r="A32" s="17"/>
      <c r="B32" s="47" t="s">
        <v>123</v>
      </c>
      <c r="C32" s="85">
        <v>992</v>
      </c>
      <c r="D32" s="87" t="s">
        <v>25</v>
      </c>
      <c r="E32" s="87" t="s">
        <v>28</v>
      </c>
      <c r="F32" s="81" t="s">
        <v>209</v>
      </c>
      <c r="G32" s="87" t="s">
        <v>124</v>
      </c>
      <c r="H32" s="116">
        <v>3.8</v>
      </c>
      <c r="I32" s="48"/>
      <c r="J32" s="16"/>
    </row>
    <row r="33" spans="1:10" ht="34.5">
      <c r="A33" s="17"/>
      <c r="B33" s="50" t="s">
        <v>346</v>
      </c>
      <c r="C33" s="83">
        <v>992</v>
      </c>
      <c r="D33" s="86" t="s">
        <v>25</v>
      </c>
      <c r="E33" s="86" t="s">
        <v>29</v>
      </c>
      <c r="F33" s="80"/>
      <c r="G33" s="86"/>
      <c r="H33" s="84">
        <f>SUM(H34)</f>
        <v>250</v>
      </c>
      <c r="I33" s="48"/>
      <c r="J33" s="16"/>
    </row>
    <row r="34" spans="1:10" ht="54">
      <c r="A34" s="17"/>
      <c r="B34" s="47" t="s">
        <v>139</v>
      </c>
      <c r="C34" s="85">
        <v>992</v>
      </c>
      <c r="D34" s="87" t="s">
        <v>25</v>
      </c>
      <c r="E34" s="87" t="s">
        <v>29</v>
      </c>
      <c r="F34" s="81" t="s">
        <v>206</v>
      </c>
      <c r="G34" s="87"/>
      <c r="H34" s="134">
        <f>SUM(H35)</f>
        <v>250</v>
      </c>
      <c r="I34" s="48"/>
      <c r="J34" s="16"/>
    </row>
    <row r="35" spans="1:10" ht="18">
      <c r="A35" s="17"/>
      <c r="B35" s="47" t="s">
        <v>345</v>
      </c>
      <c r="C35" s="85">
        <v>992</v>
      </c>
      <c r="D35" s="87" t="s">
        <v>25</v>
      </c>
      <c r="E35" s="87" t="s">
        <v>29</v>
      </c>
      <c r="F35" s="81" t="s">
        <v>361</v>
      </c>
      <c r="G35" s="87"/>
      <c r="H35" s="134">
        <f>SUM(H36)</f>
        <v>250</v>
      </c>
      <c r="I35" s="48"/>
      <c r="J35" s="16"/>
    </row>
    <row r="36" spans="1:10" ht="36">
      <c r="A36" s="17"/>
      <c r="B36" s="47" t="s">
        <v>362</v>
      </c>
      <c r="C36" s="85">
        <v>992</v>
      </c>
      <c r="D36" s="87" t="s">
        <v>363</v>
      </c>
      <c r="E36" s="87" t="s">
        <v>29</v>
      </c>
      <c r="F36" s="81" t="s">
        <v>364</v>
      </c>
      <c r="G36" s="87"/>
      <c r="H36" s="134">
        <f>SUM(H37)</f>
        <v>250</v>
      </c>
      <c r="I36" s="48"/>
      <c r="J36" s="16"/>
    </row>
    <row r="37" spans="1:10" ht="54">
      <c r="A37" s="17"/>
      <c r="B37" s="47" t="str">
        <f>'[2]Приложение 8'!$B$80</f>
        <v>Закупка товаров, работ и услуг для обеспечения государственных (муниципальных) нужд</v>
      </c>
      <c r="C37" s="85">
        <v>992</v>
      </c>
      <c r="D37" s="87" t="s">
        <v>363</v>
      </c>
      <c r="E37" s="87" t="s">
        <v>29</v>
      </c>
      <c r="F37" s="81" t="s">
        <v>364</v>
      </c>
      <c r="G37" s="87" t="s">
        <v>154</v>
      </c>
      <c r="H37" s="134">
        <v>250</v>
      </c>
      <c r="I37" s="48"/>
      <c r="J37" s="16"/>
    </row>
    <row r="38" spans="1:10" s="57" customFormat="1" ht="21.75" customHeight="1">
      <c r="A38" s="18"/>
      <c r="B38" s="50" t="s">
        <v>17</v>
      </c>
      <c r="C38" s="83">
        <v>992</v>
      </c>
      <c r="D38" s="86" t="s">
        <v>25</v>
      </c>
      <c r="E38" s="86" t="s">
        <v>64</v>
      </c>
      <c r="F38" s="80"/>
      <c r="G38" s="86"/>
      <c r="H38" s="115">
        <f>SUM(H39)</f>
        <v>20</v>
      </c>
      <c r="I38" s="18"/>
      <c r="J38" s="19"/>
    </row>
    <row r="39" spans="1:10" ht="54">
      <c r="A39" s="17"/>
      <c r="B39" s="45" t="s">
        <v>138</v>
      </c>
      <c r="C39" s="85">
        <v>992</v>
      </c>
      <c r="D39" s="87" t="s">
        <v>25</v>
      </c>
      <c r="E39" s="87" t="s">
        <v>64</v>
      </c>
      <c r="F39" s="81" t="s">
        <v>206</v>
      </c>
      <c r="G39" s="87"/>
      <c r="H39" s="116">
        <f>SUM(H40)</f>
        <v>20</v>
      </c>
      <c r="I39" s="17"/>
      <c r="J39" s="16"/>
    </row>
    <row r="40" spans="1:10" ht="39.75" customHeight="1">
      <c r="A40" s="17"/>
      <c r="B40" s="47" t="s">
        <v>103</v>
      </c>
      <c r="C40" s="85">
        <v>992</v>
      </c>
      <c r="D40" s="87" t="s">
        <v>25</v>
      </c>
      <c r="E40" s="87" t="s">
        <v>64</v>
      </c>
      <c r="F40" s="81" t="s">
        <v>210</v>
      </c>
      <c r="G40" s="87"/>
      <c r="H40" s="116">
        <f>SUM(H41)</f>
        <v>20</v>
      </c>
      <c r="I40" s="17"/>
      <c r="J40" s="16"/>
    </row>
    <row r="41" spans="1:10" ht="54">
      <c r="A41" s="17"/>
      <c r="B41" s="47" t="s">
        <v>140</v>
      </c>
      <c r="C41" s="85">
        <v>992</v>
      </c>
      <c r="D41" s="87" t="s">
        <v>25</v>
      </c>
      <c r="E41" s="87" t="s">
        <v>64</v>
      </c>
      <c r="F41" s="81" t="s">
        <v>211</v>
      </c>
      <c r="G41" s="87"/>
      <c r="H41" s="116">
        <f>SUM(H42)</f>
        <v>20</v>
      </c>
      <c r="I41" s="17"/>
      <c r="J41" s="16"/>
    </row>
    <row r="42" spans="1:10" ht="25.5" customHeight="1">
      <c r="A42" s="17"/>
      <c r="B42" s="47" t="s">
        <v>325</v>
      </c>
      <c r="C42" s="85">
        <v>992</v>
      </c>
      <c r="D42" s="87" t="s">
        <v>25</v>
      </c>
      <c r="E42" s="87" t="s">
        <v>64</v>
      </c>
      <c r="F42" s="81" t="s">
        <v>211</v>
      </c>
      <c r="G42" s="87" t="s">
        <v>154</v>
      </c>
      <c r="H42" s="116">
        <v>20</v>
      </c>
      <c r="I42" s="17"/>
      <c r="J42" s="16" t="s">
        <v>77</v>
      </c>
    </row>
    <row r="43" spans="1:10" s="57" customFormat="1" ht="28.5" customHeight="1">
      <c r="A43" s="60"/>
      <c r="B43" s="50" t="s">
        <v>104</v>
      </c>
      <c r="C43" s="83">
        <v>992</v>
      </c>
      <c r="D43" s="86" t="s">
        <v>25</v>
      </c>
      <c r="E43" s="86" t="s">
        <v>66</v>
      </c>
      <c r="F43" s="80"/>
      <c r="G43" s="86"/>
      <c r="H43" s="115">
        <f>SUM(H47,H48,H49,H52)</f>
        <v>4927.8</v>
      </c>
      <c r="I43" s="56"/>
      <c r="J43" s="19"/>
    </row>
    <row r="44" spans="1:10" ht="54">
      <c r="A44" s="25"/>
      <c r="B44" s="46" t="s">
        <v>138</v>
      </c>
      <c r="C44" s="88">
        <v>992</v>
      </c>
      <c r="D44" s="89" t="s">
        <v>25</v>
      </c>
      <c r="E44" s="89" t="s">
        <v>66</v>
      </c>
      <c r="F44" s="82" t="s">
        <v>206</v>
      </c>
      <c r="G44" s="89"/>
      <c r="H44" s="116">
        <f>SUM(H47,H48,H49,H52)</f>
        <v>4927.8</v>
      </c>
      <c r="I44" s="48"/>
      <c r="J44" s="24"/>
    </row>
    <row r="45" spans="1:10" ht="61.5" customHeight="1">
      <c r="A45" s="25"/>
      <c r="B45" s="46" t="s">
        <v>139</v>
      </c>
      <c r="C45" s="88">
        <v>992</v>
      </c>
      <c r="D45" s="89" t="s">
        <v>25</v>
      </c>
      <c r="E45" s="89" t="s">
        <v>66</v>
      </c>
      <c r="F45" s="82" t="s">
        <v>207</v>
      </c>
      <c r="G45" s="89"/>
      <c r="H45" s="116">
        <f>SUM(H47,H48,H49)</f>
        <v>4867.8</v>
      </c>
      <c r="I45" s="48"/>
      <c r="J45" s="24"/>
    </row>
    <row r="46" spans="1:10" ht="65.25" customHeight="1">
      <c r="A46" s="25"/>
      <c r="B46" s="46" t="s">
        <v>105</v>
      </c>
      <c r="C46" s="88">
        <v>992</v>
      </c>
      <c r="D46" s="89" t="s">
        <v>25</v>
      </c>
      <c r="E46" s="89" t="s">
        <v>66</v>
      </c>
      <c r="F46" s="82" t="s">
        <v>212</v>
      </c>
      <c r="G46" s="89"/>
      <c r="H46" s="116">
        <f>SUM(H47,H48,H49)</f>
        <v>4867.8</v>
      </c>
      <c r="I46" s="48"/>
      <c r="J46" s="24"/>
    </row>
    <row r="47" spans="1:10" ht="115.5" customHeight="1">
      <c r="A47" s="25"/>
      <c r="B47" s="46" t="s">
        <v>175</v>
      </c>
      <c r="C47" s="88">
        <v>992</v>
      </c>
      <c r="D47" s="89" t="s">
        <v>25</v>
      </c>
      <c r="E47" s="89" t="s">
        <v>66</v>
      </c>
      <c r="F47" s="82" t="s">
        <v>212</v>
      </c>
      <c r="G47" s="89" t="s">
        <v>153</v>
      </c>
      <c r="H47" s="116">
        <v>4356.5</v>
      </c>
      <c r="I47" s="48"/>
      <c r="J47" s="24" t="s">
        <v>125</v>
      </c>
    </row>
    <row r="48" spans="1:10" ht="54">
      <c r="A48" s="25"/>
      <c r="B48" s="45" t="s">
        <v>324</v>
      </c>
      <c r="C48" s="88">
        <v>992</v>
      </c>
      <c r="D48" s="89" t="s">
        <v>25</v>
      </c>
      <c r="E48" s="89" t="s">
        <v>66</v>
      </c>
      <c r="F48" s="82" t="s">
        <v>212</v>
      </c>
      <c r="G48" s="89" t="s">
        <v>124</v>
      </c>
      <c r="H48" s="116">
        <v>488.3</v>
      </c>
      <c r="I48" s="48"/>
      <c r="J48" s="24" t="s">
        <v>75</v>
      </c>
    </row>
    <row r="49" spans="1:10" ht="18">
      <c r="A49" s="25"/>
      <c r="B49" s="47" t="s">
        <v>325</v>
      </c>
      <c r="C49" s="88">
        <v>992</v>
      </c>
      <c r="D49" s="89" t="s">
        <v>25</v>
      </c>
      <c r="E49" s="89" t="s">
        <v>66</v>
      </c>
      <c r="F49" s="82" t="s">
        <v>212</v>
      </c>
      <c r="G49" s="89" t="s">
        <v>154</v>
      </c>
      <c r="H49" s="116">
        <v>23</v>
      </c>
      <c r="I49" s="48"/>
      <c r="J49" s="24"/>
    </row>
    <row r="50" spans="1:10" ht="36">
      <c r="A50" s="25"/>
      <c r="B50" s="46" t="s">
        <v>144</v>
      </c>
      <c r="C50" s="88">
        <v>992</v>
      </c>
      <c r="D50" s="89" t="s">
        <v>25</v>
      </c>
      <c r="E50" s="89" t="s">
        <v>66</v>
      </c>
      <c r="F50" s="82" t="s">
        <v>213</v>
      </c>
      <c r="G50" s="89"/>
      <c r="H50" s="116">
        <f>SUM(H51)</f>
        <v>60</v>
      </c>
      <c r="I50" s="48"/>
      <c r="J50" s="24"/>
    </row>
    <row r="51" spans="1:10" ht="36">
      <c r="A51" s="25"/>
      <c r="B51" s="46" t="s">
        <v>145</v>
      </c>
      <c r="C51" s="88">
        <v>992</v>
      </c>
      <c r="D51" s="89" t="s">
        <v>25</v>
      </c>
      <c r="E51" s="89" t="s">
        <v>66</v>
      </c>
      <c r="F51" s="82" t="s">
        <v>214</v>
      </c>
      <c r="G51" s="89"/>
      <c r="H51" s="116">
        <f>SUM(H52)</f>
        <v>60</v>
      </c>
      <c r="I51" s="48"/>
      <c r="J51" s="24"/>
    </row>
    <row r="52" spans="1:10" ht="36">
      <c r="A52" s="93"/>
      <c r="B52" s="94" t="s">
        <v>326</v>
      </c>
      <c r="C52" s="95">
        <v>992</v>
      </c>
      <c r="D52" s="96" t="s">
        <v>25</v>
      </c>
      <c r="E52" s="96" t="s">
        <v>66</v>
      </c>
      <c r="F52" s="97" t="s">
        <v>214</v>
      </c>
      <c r="G52" s="96" t="s">
        <v>155</v>
      </c>
      <c r="H52" s="117">
        <v>60</v>
      </c>
      <c r="I52" s="48"/>
      <c r="J52" s="24"/>
    </row>
    <row r="53" spans="1:10" s="57" customFormat="1" ht="27" customHeight="1">
      <c r="A53" s="60"/>
      <c r="B53" s="59" t="s">
        <v>61</v>
      </c>
      <c r="C53" s="83">
        <v>992</v>
      </c>
      <c r="D53" s="86" t="s">
        <v>27</v>
      </c>
      <c r="E53" s="86" t="s">
        <v>26</v>
      </c>
      <c r="F53" s="80"/>
      <c r="G53" s="86"/>
      <c r="H53" s="115">
        <f>H54</f>
        <v>354.7</v>
      </c>
      <c r="I53" s="56"/>
      <c r="J53" s="19"/>
    </row>
    <row r="54" spans="1:10" ht="42.75" customHeight="1">
      <c r="A54" s="25"/>
      <c r="B54" s="45" t="s">
        <v>106</v>
      </c>
      <c r="C54" s="85">
        <v>992</v>
      </c>
      <c r="D54" s="87" t="s">
        <v>27</v>
      </c>
      <c r="E54" s="87" t="s">
        <v>31</v>
      </c>
      <c r="F54" s="81"/>
      <c r="G54" s="87"/>
      <c r="H54" s="116">
        <f>SUM(H57)</f>
        <v>354.7</v>
      </c>
      <c r="I54" s="48"/>
      <c r="J54" s="16"/>
    </row>
    <row r="55" spans="1:10" ht="54">
      <c r="A55" s="25"/>
      <c r="B55" s="45" t="s">
        <v>138</v>
      </c>
      <c r="C55" s="85">
        <v>992</v>
      </c>
      <c r="D55" s="87" t="s">
        <v>27</v>
      </c>
      <c r="E55" s="87" t="s">
        <v>31</v>
      </c>
      <c r="F55" s="81" t="s">
        <v>206</v>
      </c>
      <c r="G55" s="87"/>
      <c r="H55" s="116">
        <f>SUM(H57)</f>
        <v>354.7</v>
      </c>
      <c r="I55" s="48"/>
      <c r="J55" s="16"/>
    </row>
    <row r="56" spans="1:10" ht="54">
      <c r="A56" s="25"/>
      <c r="B56" s="45" t="s">
        <v>139</v>
      </c>
      <c r="C56" s="85">
        <v>992</v>
      </c>
      <c r="D56" s="87" t="s">
        <v>27</v>
      </c>
      <c r="E56" s="87" t="s">
        <v>31</v>
      </c>
      <c r="F56" s="81" t="s">
        <v>207</v>
      </c>
      <c r="G56" s="87"/>
      <c r="H56" s="116">
        <f>SUM(H57)</f>
        <v>354.7</v>
      </c>
      <c r="I56" s="48"/>
      <c r="J56" s="16"/>
    </row>
    <row r="57" spans="1:10" ht="61.5" customHeight="1">
      <c r="A57" s="25"/>
      <c r="B57" s="45" t="s">
        <v>38</v>
      </c>
      <c r="C57" s="85">
        <v>992</v>
      </c>
      <c r="D57" s="87" t="s">
        <v>27</v>
      </c>
      <c r="E57" s="87" t="s">
        <v>31</v>
      </c>
      <c r="F57" s="81" t="s">
        <v>215</v>
      </c>
      <c r="G57" s="87"/>
      <c r="H57" s="116">
        <f>H58+H59</f>
        <v>354.7</v>
      </c>
      <c r="I57" s="48"/>
      <c r="J57" s="16"/>
    </row>
    <row r="58" spans="1:10" ht="108">
      <c r="A58" s="25"/>
      <c r="B58" s="45" t="s">
        <v>175</v>
      </c>
      <c r="C58" s="85">
        <v>992</v>
      </c>
      <c r="D58" s="87" t="s">
        <v>27</v>
      </c>
      <c r="E58" s="87" t="s">
        <v>31</v>
      </c>
      <c r="F58" s="81" t="s">
        <v>215</v>
      </c>
      <c r="G58" s="87" t="s">
        <v>153</v>
      </c>
      <c r="H58" s="116">
        <v>315.7</v>
      </c>
      <c r="I58" s="48"/>
      <c r="J58" s="16" t="s">
        <v>74</v>
      </c>
    </row>
    <row r="59" spans="1:10" ht="54">
      <c r="A59" s="25"/>
      <c r="B59" s="45" t="s">
        <v>324</v>
      </c>
      <c r="C59" s="85">
        <v>992</v>
      </c>
      <c r="D59" s="87" t="s">
        <v>27</v>
      </c>
      <c r="E59" s="87" t="s">
        <v>31</v>
      </c>
      <c r="F59" s="81" t="s">
        <v>215</v>
      </c>
      <c r="G59" s="87" t="s">
        <v>124</v>
      </c>
      <c r="H59" s="116">
        <v>39</v>
      </c>
      <c r="I59" s="48"/>
      <c r="J59" s="16"/>
    </row>
    <row r="60" spans="1:10" s="57" customFormat="1" ht="44.25" customHeight="1">
      <c r="A60" s="60"/>
      <c r="B60" s="59" t="s">
        <v>39</v>
      </c>
      <c r="C60" s="83">
        <v>992</v>
      </c>
      <c r="D60" s="86" t="s">
        <v>31</v>
      </c>
      <c r="E60" s="86" t="s">
        <v>26</v>
      </c>
      <c r="F60" s="80"/>
      <c r="G60" s="86"/>
      <c r="H60" s="115">
        <f>H61</f>
        <v>15</v>
      </c>
      <c r="I60" s="56"/>
      <c r="J60" s="19"/>
    </row>
    <row r="61" spans="1:10" ht="76.5" customHeight="1">
      <c r="A61" s="25"/>
      <c r="B61" s="45" t="s">
        <v>350</v>
      </c>
      <c r="C61" s="85">
        <v>992</v>
      </c>
      <c r="D61" s="87" t="s">
        <v>31</v>
      </c>
      <c r="E61" s="87" t="s">
        <v>68</v>
      </c>
      <c r="F61" s="81"/>
      <c r="G61" s="87"/>
      <c r="H61" s="116">
        <f>H69+H71+H65</f>
        <v>15</v>
      </c>
      <c r="I61" s="48"/>
      <c r="J61" s="16"/>
    </row>
    <row r="62" spans="1:10" ht="27" customHeight="1">
      <c r="A62" s="25"/>
      <c r="B62" s="45" t="s">
        <v>107</v>
      </c>
      <c r="C62" s="85">
        <v>992</v>
      </c>
      <c r="D62" s="87" t="s">
        <v>31</v>
      </c>
      <c r="E62" s="87" t="s">
        <v>68</v>
      </c>
      <c r="F62" s="81" t="s">
        <v>216</v>
      </c>
      <c r="G62" s="87"/>
      <c r="H62" s="116">
        <f>H63</f>
        <v>5</v>
      </c>
      <c r="I62" s="48"/>
      <c r="J62" s="16"/>
    </row>
    <row r="63" spans="1:10" ht="82.5" customHeight="1">
      <c r="A63" s="25"/>
      <c r="B63" s="45" t="s">
        <v>40</v>
      </c>
      <c r="C63" s="85">
        <v>992</v>
      </c>
      <c r="D63" s="87" t="s">
        <v>31</v>
      </c>
      <c r="E63" s="87" t="s">
        <v>68</v>
      </c>
      <c r="F63" s="81" t="s">
        <v>217</v>
      </c>
      <c r="G63" s="87"/>
      <c r="H63" s="116">
        <f>H64</f>
        <v>5</v>
      </c>
      <c r="I63" s="48"/>
      <c r="J63" s="16"/>
    </row>
    <row r="64" spans="1:10" ht="80.25" customHeight="1">
      <c r="A64" s="25"/>
      <c r="B64" s="45" t="s">
        <v>108</v>
      </c>
      <c r="C64" s="85">
        <v>992</v>
      </c>
      <c r="D64" s="87" t="s">
        <v>31</v>
      </c>
      <c r="E64" s="87" t="s">
        <v>68</v>
      </c>
      <c r="F64" s="81" t="s">
        <v>218</v>
      </c>
      <c r="G64" s="87"/>
      <c r="H64" s="116">
        <f>H65</f>
        <v>5</v>
      </c>
      <c r="I64" s="48"/>
      <c r="J64" s="16"/>
    </row>
    <row r="65" spans="1:10" ht="56.25" customHeight="1">
      <c r="A65" s="25"/>
      <c r="B65" s="45" t="s">
        <v>324</v>
      </c>
      <c r="C65" s="85">
        <v>992</v>
      </c>
      <c r="D65" s="87" t="s">
        <v>31</v>
      </c>
      <c r="E65" s="87" t="s">
        <v>68</v>
      </c>
      <c r="F65" s="81" t="s">
        <v>218</v>
      </c>
      <c r="G65" s="87" t="s">
        <v>124</v>
      </c>
      <c r="H65" s="116">
        <v>5</v>
      </c>
      <c r="I65" s="48"/>
      <c r="J65" s="16" t="s">
        <v>75</v>
      </c>
    </row>
    <row r="66" spans="1:10" ht="77.25" customHeight="1">
      <c r="A66" s="25"/>
      <c r="B66" s="132" t="s">
        <v>351</v>
      </c>
      <c r="C66" s="85">
        <v>992</v>
      </c>
      <c r="D66" s="87" t="s">
        <v>31</v>
      </c>
      <c r="E66" s="87" t="s">
        <v>68</v>
      </c>
      <c r="F66" s="81" t="s">
        <v>219</v>
      </c>
      <c r="G66" s="87"/>
      <c r="H66" s="116">
        <f>H67</f>
        <v>10</v>
      </c>
      <c r="I66" s="48"/>
      <c r="J66" s="16"/>
    </row>
    <row r="67" spans="1:10" ht="54.75" customHeight="1">
      <c r="A67" s="25"/>
      <c r="B67" s="45" t="s">
        <v>316</v>
      </c>
      <c r="C67" s="85">
        <v>992</v>
      </c>
      <c r="D67" s="87" t="s">
        <v>31</v>
      </c>
      <c r="E67" s="87" t="s">
        <v>68</v>
      </c>
      <c r="F67" s="81" t="s">
        <v>220</v>
      </c>
      <c r="G67" s="87"/>
      <c r="H67" s="116">
        <f>H69+H71</f>
        <v>10</v>
      </c>
      <c r="I67" s="48"/>
      <c r="J67" s="16"/>
    </row>
    <row r="68" spans="1:10" ht="37.5" customHeight="1">
      <c r="A68" s="25"/>
      <c r="B68" s="45" t="s">
        <v>169</v>
      </c>
      <c r="C68" s="85">
        <v>992</v>
      </c>
      <c r="D68" s="87" t="s">
        <v>31</v>
      </c>
      <c r="E68" s="87" t="s">
        <v>68</v>
      </c>
      <c r="F68" s="81" t="s">
        <v>221</v>
      </c>
      <c r="G68" s="87"/>
      <c r="H68" s="116">
        <v>5</v>
      </c>
      <c r="I68" s="48"/>
      <c r="J68" s="16"/>
    </row>
    <row r="69" spans="1:10" ht="39" customHeight="1">
      <c r="A69" s="25"/>
      <c r="B69" s="45" t="s">
        <v>123</v>
      </c>
      <c r="C69" s="85">
        <v>992</v>
      </c>
      <c r="D69" s="87" t="s">
        <v>31</v>
      </c>
      <c r="E69" s="87" t="s">
        <v>68</v>
      </c>
      <c r="F69" s="81" t="s">
        <v>221</v>
      </c>
      <c r="G69" s="87" t="s">
        <v>124</v>
      </c>
      <c r="H69" s="116">
        <v>5</v>
      </c>
      <c r="I69" s="48"/>
      <c r="J69" s="16"/>
    </row>
    <row r="70" spans="1:10" ht="39" customHeight="1">
      <c r="A70" s="25"/>
      <c r="B70" s="94" t="s">
        <v>339</v>
      </c>
      <c r="C70" s="85">
        <v>992</v>
      </c>
      <c r="D70" s="87" t="s">
        <v>31</v>
      </c>
      <c r="E70" s="87" t="s">
        <v>68</v>
      </c>
      <c r="F70" s="81" t="s">
        <v>335</v>
      </c>
      <c r="G70" s="87"/>
      <c r="H70" s="116">
        <v>5</v>
      </c>
      <c r="I70" s="48"/>
      <c r="J70" s="16"/>
    </row>
    <row r="71" spans="1:10" ht="40.5" customHeight="1">
      <c r="A71" s="25"/>
      <c r="B71" s="94" t="s">
        <v>123</v>
      </c>
      <c r="C71" s="85">
        <v>992</v>
      </c>
      <c r="D71" s="87" t="s">
        <v>31</v>
      </c>
      <c r="E71" s="87" t="s">
        <v>68</v>
      </c>
      <c r="F71" s="81" t="s">
        <v>335</v>
      </c>
      <c r="G71" s="87" t="s">
        <v>124</v>
      </c>
      <c r="H71" s="116">
        <v>5</v>
      </c>
      <c r="I71" s="48"/>
      <c r="J71" s="16"/>
    </row>
    <row r="72" spans="1:256" s="57" customFormat="1" ht="26.25" customHeight="1">
      <c r="A72" s="60"/>
      <c r="B72" s="50" t="s">
        <v>284</v>
      </c>
      <c r="C72" s="83">
        <v>992</v>
      </c>
      <c r="D72" s="86" t="s">
        <v>28</v>
      </c>
      <c r="E72" s="86" t="s">
        <v>26</v>
      </c>
      <c r="F72" s="80"/>
      <c r="G72" s="86"/>
      <c r="H72" s="115">
        <f>H73</f>
        <v>9796.1</v>
      </c>
      <c r="I72" s="56"/>
      <c r="J72" s="19"/>
      <c r="IV72" s="57">
        <f>SUM(A72:IU72)</f>
        <v>10788.1</v>
      </c>
    </row>
    <row r="73" spans="1:10" s="98" customFormat="1" ht="27.75" customHeight="1">
      <c r="A73" s="25"/>
      <c r="B73" s="47" t="s">
        <v>109</v>
      </c>
      <c r="C73" s="85">
        <v>992</v>
      </c>
      <c r="D73" s="87" t="s">
        <v>28</v>
      </c>
      <c r="E73" s="87" t="s">
        <v>32</v>
      </c>
      <c r="F73" s="81"/>
      <c r="G73" s="87"/>
      <c r="H73" s="116">
        <f>H74</f>
        <v>9796.1</v>
      </c>
      <c r="I73" s="48"/>
      <c r="J73" s="16"/>
    </row>
    <row r="74" spans="1:10" ht="85.5" customHeight="1">
      <c r="A74" s="25"/>
      <c r="B74" s="47" t="s">
        <v>162</v>
      </c>
      <c r="C74" s="85">
        <v>992</v>
      </c>
      <c r="D74" s="87" t="s">
        <v>28</v>
      </c>
      <c r="E74" s="87" t="s">
        <v>32</v>
      </c>
      <c r="F74" s="81" t="s">
        <v>222</v>
      </c>
      <c r="G74" s="87"/>
      <c r="H74" s="116">
        <f>SUM(H75)</f>
        <v>9796.1</v>
      </c>
      <c r="I74" s="48"/>
      <c r="J74" s="16"/>
    </row>
    <row r="75" spans="1:10" ht="57" customHeight="1">
      <c r="A75" s="25"/>
      <c r="B75" s="47" t="s">
        <v>285</v>
      </c>
      <c r="C75" s="85">
        <v>992</v>
      </c>
      <c r="D75" s="87" t="s">
        <v>28</v>
      </c>
      <c r="E75" s="87" t="s">
        <v>32</v>
      </c>
      <c r="F75" s="81" t="s">
        <v>223</v>
      </c>
      <c r="G75" s="87"/>
      <c r="H75" s="116">
        <f>H77</f>
        <v>9796.1</v>
      </c>
      <c r="I75" s="48"/>
      <c r="J75" s="16"/>
    </row>
    <row r="76" spans="1:10" ht="60.75" customHeight="1">
      <c r="A76" s="25"/>
      <c r="B76" s="47" t="s">
        <v>286</v>
      </c>
      <c r="C76" s="85">
        <v>992</v>
      </c>
      <c r="D76" s="87" t="s">
        <v>28</v>
      </c>
      <c r="E76" s="87" t="s">
        <v>32</v>
      </c>
      <c r="F76" s="81" t="s">
        <v>290</v>
      </c>
      <c r="G76" s="87"/>
      <c r="H76" s="116">
        <f>SUM(H77)</f>
        <v>9796.1</v>
      </c>
      <c r="I76" s="48"/>
      <c r="J76" s="16"/>
    </row>
    <row r="77" spans="1:10" ht="60" customHeight="1">
      <c r="A77" s="25"/>
      <c r="B77" s="45" t="s">
        <v>324</v>
      </c>
      <c r="C77" s="85">
        <v>992</v>
      </c>
      <c r="D77" s="87" t="s">
        <v>28</v>
      </c>
      <c r="E77" s="87" t="s">
        <v>32</v>
      </c>
      <c r="F77" s="81" t="s">
        <v>290</v>
      </c>
      <c r="G77" s="87" t="s">
        <v>124</v>
      </c>
      <c r="H77" s="117">
        <v>9796.1</v>
      </c>
      <c r="I77" s="48"/>
      <c r="J77" s="16" t="s">
        <v>75</v>
      </c>
    </row>
    <row r="78" spans="1:10" s="57" customFormat="1" ht="25.5" customHeight="1">
      <c r="A78" s="60"/>
      <c r="B78" s="59" t="s">
        <v>41</v>
      </c>
      <c r="C78" s="83">
        <v>992</v>
      </c>
      <c r="D78" s="86" t="s">
        <v>33</v>
      </c>
      <c r="E78" s="86" t="s">
        <v>26</v>
      </c>
      <c r="F78" s="80"/>
      <c r="G78" s="86"/>
      <c r="H78" s="115">
        <f>H79+H84</f>
        <v>2415.7</v>
      </c>
      <c r="I78" s="56"/>
      <c r="J78" s="19"/>
    </row>
    <row r="79" spans="1:10" s="57" customFormat="1" ht="25.5" customHeight="1">
      <c r="A79" s="60"/>
      <c r="B79" s="46" t="s">
        <v>126</v>
      </c>
      <c r="C79" s="88">
        <v>992</v>
      </c>
      <c r="D79" s="89" t="s">
        <v>33</v>
      </c>
      <c r="E79" s="106" t="s">
        <v>27</v>
      </c>
      <c r="F79" s="82"/>
      <c r="G79" s="89"/>
      <c r="H79" s="115">
        <f>SUM(H80,)</f>
        <v>600</v>
      </c>
      <c r="I79" s="56"/>
      <c r="J79" s="24"/>
    </row>
    <row r="80" spans="1:10" s="57" customFormat="1" ht="82.5" customHeight="1">
      <c r="A80" s="60"/>
      <c r="B80" s="46" t="s">
        <v>162</v>
      </c>
      <c r="C80" s="88">
        <v>992</v>
      </c>
      <c r="D80" s="89" t="s">
        <v>33</v>
      </c>
      <c r="E80" s="89" t="s">
        <v>27</v>
      </c>
      <c r="F80" s="82" t="s">
        <v>222</v>
      </c>
      <c r="G80" s="89"/>
      <c r="H80" s="116">
        <f>SUM(H81)</f>
        <v>600</v>
      </c>
      <c r="I80" s="56"/>
      <c r="J80" s="24"/>
    </row>
    <row r="81" spans="1:10" s="57" customFormat="1" ht="25.5" customHeight="1">
      <c r="A81" s="60"/>
      <c r="B81" s="46" t="s">
        <v>127</v>
      </c>
      <c r="C81" s="88">
        <v>992</v>
      </c>
      <c r="D81" s="89" t="s">
        <v>33</v>
      </c>
      <c r="E81" s="89" t="s">
        <v>27</v>
      </c>
      <c r="F81" s="82" t="s">
        <v>223</v>
      </c>
      <c r="G81" s="89"/>
      <c r="H81" s="116">
        <f>H83</f>
        <v>600</v>
      </c>
      <c r="I81" s="56"/>
      <c r="J81" s="24"/>
    </row>
    <row r="82" spans="1:10" s="57" customFormat="1" ht="39.75" customHeight="1">
      <c r="A82" s="60"/>
      <c r="B82" s="46" t="s">
        <v>128</v>
      </c>
      <c r="C82" s="88">
        <v>992</v>
      </c>
      <c r="D82" s="89" t="s">
        <v>33</v>
      </c>
      <c r="E82" s="89" t="s">
        <v>27</v>
      </c>
      <c r="F82" s="82" t="s">
        <v>292</v>
      </c>
      <c r="G82" s="89"/>
      <c r="H82" s="116">
        <f>SUM(H83)</f>
        <v>600</v>
      </c>
      <c r="I82" s="56"/>
      <c r="J82" s="24"/>
    </row>
    <row r="83" spans="1:10" s="57" customFormat="1" ht="62.25" customHeight="1">
      <c r="A83" s="60"/>
      <c r="B83" s="45" t="s">
        <v>324</v>
      </c>
      <c r="C83" s="88">
        <v>992</v>
      </c>
      <c r="D83" s="89" t="s">
        <v>33</v>
      </c>
      <c r="E83" s="89" t="s">
        <v>27</v>
      </c>
      <c r="F83" s="82" t="s">
        <v>292</v>
      </c>
      <c r="G83" s="89" t="s">
        <v>124</v>
      </c>
      <c r="H83" s="116">
        <v>600</v>
      </c>
      <c r="I83" s="56"/>
      <c r="J83" s="24" t="s">
        <v>75</v>
      </c>
    </row>
    <row r="84" spans="1:10" s="61" customFormat="1" ht="24.75" customHeight="1">
      <c r="A84" s="60"/>
      <c r="B84" s="59" t="s">
        <v>22</v>
      </c>
      <c r="C84" s="83">
        <v>992</v>
      </c>
      <c r="D84" s="86" t="s">
        <v>33</v>
      </c>
      <c r="E84" s="86" t="s">
        <v>31</v>
      </c>
      <c r="F84" s="80"/>
      <c r="G84" s="86"/>
      <c r="H84" s="115">
        <f>H85</f>
        <v>1815.7</v>
      </c>
      <c r="I84" s="48"/>
      <c r="J84" s="16"/>
    </row>
    <row r="85" spans="1:10" ht="78" customHeight="1">
      <c r="A85" s="25"/>
      <c r="B85" s="45" t="s">
        <v>163</v>
      </c>
      <c r="C85" s="85">
        <v>992</v>
      </c>
      <c r="D85" s="87" t="s">
        <v>33</v>
      </c>
      <c r="E85" s="87" t="s">
        <v>31</v>
      </c>
      <c r="F85" s="81" t="s">
        <v>224</v>
      </c>
      <c r="G85" s="87"/>
      <c r="H85" s="116">
        <f>SUM(H88)</f>
        <v>1815.7</v>
      </c>
      <c r="I85" s="48"/>
      <c r="J85" s="16"/>
    </row>
    <row r="86" spans="1:10" ht="41.25" customHeight="1" hidden="1">
      <c r="A86" s="25"/>
      <c r="B86" s="45" t="s">
        <v>110</v>
      </c>
      <c r="C86" s="85">
        <v>992</v>
      </c>
      <c r="D86" s="87" t="s">
        <v>142</v>
      </c>
      <c r="E86" s="87" t="s">
        <v>31</v>
      </c>
      <c r="F86" s="81" t="s">
        <v>111</v>
      </c>
      <c r="G86" s="87"/>
      <c r="H86" s="116">
        <f>SUM(H87)</f>
        <v>0</v>
      </c>
      <c r="I86" s="48"/>
      <c r="J86" s="16"/>
    </row>
    <row r="87" spans="1:10" ht="41.25" customHeight="1" hidden="1">
      <c r="A87" s="25"/>
      <c r="B87" s="45" t="s">
        <v>76</v>
      </c>
      <c r="C87" s="85">
        <v>992</v>
      </c>
      <c r="D87" s="87" t="s">
        <v>29</v>
      </c>
      <c r="E87" s="87" t="s">
        <v>31</v>
      </c>
      <c r="F87" s="81" t="s">
        <v>111</v>
      </c>
      <c r="G87" s="87" t="s">
        <v>75</v>
      </c>
      <c r="H87" s="116"/>
      <c r="I87" s="48"/>
      <c r="J87" s="16" t="s">
        <v>75</v>
      </c>
    </row>
    <row r="88" spans="1:10" ht="41.25" customHeight="1">
      <c r="A88" s="25"/>
      <c r="B88" s="45" t="s">
        <v>158</v>
      </c>
      <c r="C88" s="85">
        <v>992</v>
      </c>
      <c r="D88" s="87" t="s">
        <v>33</v>
      </c>
      <c r="E88" s="87" t="s">
        <v>31</v>
      </c>
      <c r="F88" s="81" t="s">
        <v>225</v>
      </c>
      <c r="G88" s="87"/>
      <c r="H88" s="116">
        <f>H89</f>
        <v>1815.7</v>
      </c>
      <c r="I88" s="48"/>
      <c r="J88" s="16"/>
    </row>
    <row r="89" spans="1:10" ht="59.25" customHeight="1">
      <c r="A89" s="25"/>
      <c r="B89" s="45" t="s">
        <v>312</v>
      </c>
      <c r="C89" s="85">
        <v>992</v>
      </c>
      <c r="D89" s="87" t="s">
        <v>33</v>
      </c>
      <c r="E89" s="87" t="s">
        <v>31</v>
      </c>
      <c r="F89" s="81" t="s">
        <v>336</v>
      </c>
      <c r="G89" s="87"/>
      <c r="H89" s="116">
        <f>H91+H93+H95+H97+H99</f>
        <v>1815.7</v>
      </c>
      <c r="I89" s="48"/>
      <c r="J89" s="16"/>
    </row>
    <row r="90" spans="1:10" ht="21" customHeight="1">
      <c r="A90" s="25"/>
      <c r="B90" s="45" t="s">
        <v>337</v>
      </c>
      <c r="C90" s="85">
        <v>992</v>
      </c>
      <c r="D90" s="87" t="s">
        <v>33</v>
      </c>
      <c r="E90" s="87" t="s">
        <v>31</v>
      </c>
      <c r="F90" s="81" t="s">
        <v>338</v>
      </c>
      <c r="G90" s="87"/>
      <c r="H90" s="116">
        <f>H91</f>
        <v>100</v>
      </c>
      <c r="I90" s="48"/>
      <c r="J90" s="16"/>
    </row>
    <row r="91" spans="1:10" ht="58.5" customHeight="1">
      <c r="A91" s="25"/>
      <c r="B91" s="45" t="str">
        <f>'[1]Приложение 8'!$B$80</f>
        <v>Закупка товаров, работ и услуг для обеспечения государственных (муниципальных) нужд</v>
      </c>
      <c r="C91" s="85">
        <v>992</v>
      </c>
      <c r="D91" s="87" t="s">
        <v>33</v>
      </c>
      <c r="E91" s="87" t="s">
        <v>31</v>
      </c>
      <c r="F91" s="81" t="s">
        <v>338</v>
      </c>
      <c r="G91" s="87" t="s">
        <v>124</v>
      </c>
      <c r="H91" s="116">
        <v>100</v>
      </c>
      <c r="I91" s="48"/>
      <c r="J91" s="16"/>
    </row>
    <row r="92" spans="1:10" ht="41.25" customHeight="1">
      <c r="A92" s="25"/>
      <c r="B92" s="45" t="s">
        <v>112</v>
      </c>
      <c r="C92" s="85">
        <v>992</v>
      </c>
      <c r="D92" s="87" t="s">
        <v>33</v>
      </c>
      <c r="E92" s="87" t="s">
        <v>31</v>
      </c>
      <c r="F92" s="81" t="s">
        <v>293</v>
      </c>
      <c r="G92" s="87"/>
      <c r="H92" s="116">
        <f>SUM(H93)</f>
        <v>30</v>
      </c>
      <c r="I92" s="48"/>
      <c r="J92" s="16"/>
    </row>
    <row r="93" spans="1:10" ht="54">
      <c r="A93" s="25"/>
      <c r="B93" s="45" t="s">
        <v>324</v>
      </c>
      <c r="C93" s="85">
        <v>992</v>
      </c>
      <c r="D93" s="87" t="s">
        <v>33</v>
      </c>
      <c r="E93" s="87" t="s">
        <v>31</v>
      </c>
      <c r="F93" s="81" t="s">
        <v>293</v>
      </c>
      <c r="G93" s="87" t="s">
        <v>124</v>
      </c>
      <c r="H93" s="116">
        <v>30</v>
      </c>
      <c r="I93" s="48"/>
      <c r="J93" s="16" t="s">
        <v>75</v>
      </c>
    </row>
    <row r="94" spans="1:10" ht="41.25" customHeight="1">
      <c r="A94" s="25"/>
      <c r="B94" s="45" t="s">
        <v>113</v>
      </c>
      <c r="C94" s="85">
        <v>992</v>
      </c>
      <c r="D94" s="87" t="s">
        <v>33</v>
      </c>
      <c r="E94" s="87" t="s">
        <v>31</v>
      </c>
      <c r="F94" s="81" t="s">
        <v>294</v>
      </c>
      <c r="G94" s="87"/>
      <c r="H94" s="116">
        <f>SUM(H95)</f>
        <v>30</v>
      </c>
      <c r="I94" s="48"/>
      <c r="J94" s="16"/>
    </row>
    <row r="95" spans="1:10" ht="54">
      <c r="A95" s="25"/>
      <c r="B95" s="45" t="s">
        <v>324</v>
      </c>
      <c r="C95" s="85">
        <v>992</v>
      </c>
      <c r="D95" s="87" t="s">
        <v>33</v>
      </c>
      <c r="E95" s="87" t="s">
        <v>31</v>
      </c>
      <c r="F95" s="81" t="s">
        <v>294</v>
      </c>
      <c r="G95" s="87" t="s">
        <v>124</v>
      </c>
      <c r="H95" s="116">
        <v>30</v>
      </c>
      <c r="I95" s="48"/>
      <c r="J95" s="16" t="s">
        <v>75</v>
      </c>
    </row>
    <row r="96" spans="1:10" ht="18">
      <c r="A96" s="25"/>
      <c r="B96" s="45" t="s">
        <v>359</v>
      </c>
      <c r="C96" s="85">
        <v>992</v>
      </c>
      <c r="D96" s="87" t="s">
        <v>33</v>
      </c>
      <c r="E96" s="87" t="s">
        <v>31</v>
      </c>
      <c r="F96" s="81" t="s">
        <v>360</v>
      </c>
      <c r="G96" s="87"/>
      <c r="H96" s="116">
        <f>H97</f>
        <v>1115.7</v>
      </c>
      <c r="I96" s="48"/>
      <c r="J96" s="16"/>
    </row>
    <row r="97" spans="1:10" ht="54">
      <c r="A97" s="25"/>
      <c r="B97" s="45" t="s">
        <v>324</v>
      </c>
      <c r="C97" s="85">
        <v>992</v>
      </c>
      <c r="D97" s="87" t="s">
        <v>33</v>
      </c>
      <c r="E97" s="87" t="s">
        <v>31</v>
      </c>
      <c r="F97" s="81" t="s">
        <v>360</v>
      </c>
      <c r="G97" s="87" t="s">
        <v>124</v>
      </c>
      <c r="H97" s="116">
        <v>1115.7</v>
      </c>
      <c r="I97" s="48"/>
      <c r="J97" s="16"/>
    </row>
    <row r="98" spans="1:10" ht="54">
      <c r="A98" s="25"/>
      <c r="B98" s="45" t="s">
        <v>366</v>
      </c>
      <c r="C98" s="85">
        <v>992</v>
      </c>
      <c r="D98" s="87" t="s">
        <v>33</v>
      </c>
      <c r="E98" s="87" t="s">
        <v>31</v>
      </c>
      <c r="F98" s="81" t="s">
        <v>367</v>
      </c>
      <c r="G98" s="87"/>
      <c r="H98" s="116">
        <f>H99</f>
        <v>540</v>
      </c>
      <c r="I98" s="48"/>
      <c r="J98" s="16"/>
    </row>
    <row r="99" spans="1:10" ht="54">
      <c r="A99" s="25"/>
      <c r="B99" s="45" t="s">
        <v>324</v>
      </c>
      <c r="C99" s="85">
        <v>992</v>
      </c>
      <c r="D99" s="87" t="s">
        <v>33</v>
      </c>
      <c r="E99" s="87" t="s">
        <v>31</v>
      </c>
      <c r="F99" s="81" t="s">
        <v>367</v>
      </c>
      <c r="G99" s="87" t="s">
        <v>124</v>
      </c>
      <c r="H99" s="116">
        <v>540</v>
      </c>
      <c r="I99" s="48"/>
      <c r="J99" s="16"/>
    </row>
    <row r="100" spans="1:10" s="57" customFormat="1" ht="24.75" customHeight="1">
      <c r="A100" s="60"/>
      <c r="B100" s="50" t="s">
        <v>42</v>
      </c>
      <c r="C100" s="83">
        <v>992</v>
      </c>
      <c r="D100" s="86" t="s">
        <v>29</v>
      </c>
      <c r="E100" s="86" t="s">
        <v>26</v>
      </c>
      <c r="F100" s="80"/>
      <c r="G100" s="86"/>
      <c r="H100" s="115">
        <f>SUM(H101)</f>
        <v>30</v>
      </c>
      <c r="I100" s="56" t="e">
        <f>I101</f>
        <v>#REF!</v>
      </c>
      <c r="J100" s="19"/>
    </row>
    <row r="101" spans="1:10" ht="23.25" customHeight="1">
      <c r="A101" s="25"/>
      <c r="B101" s="47" t="s">
        <v>317</v>
      </c>
      <c r="C101" s="85">
        <v>992</v>
      </c>
      <c r="D101" s="87" t="s">
        <v>29</v>
      </c>
      <c r="E101" s="87" t="s">
        <v>29</v>
      </c>
      <c r="F101" s="81"/>
      <c r="G101" s="87"/>
      <c r="H101" s="116">
        <f>SUM(H102)</f>
        <v>30</v>
      </c>
      <c r="I101" s="48" t="e">
        <f>I103</f>
        <v>#REF!</v>
      </c>
      <c r="J101" s="16"/>
    </row>
    <row r="102" spans="1:10" ht="58.5" customHeight="1">
      <c r="A102" s="25"/>
      <c r="B102" s="45" t="s">
        <v>164</v>
      </c>
      <c r="C102" s="85">
        <v>992</v>
      </c>
      <c r="D102" s="87" t="s">
        <v>29</v>
      </c>
      <c r="E102" s="87" t="s">
        <v>29</v>
      </c>
      <c r="F102" s="81" t="s">
        <v>226</v>
      </c>
      <c r="G102" s="87"/>
      <c r="H102" s="116">
        <f>SUM(H103)</f>
        <v>30</v>
      </c>
      <c r="I102" s="48"/>
      <c r="J102" s="16"/>
    </row>
    <row r="103" spans="1:10" ht="37.5" customHeight="1">
      <c r="A103" s="25"/>
      <c r="B103" s="47" t="s">
        <v>158</v>
      </c>
      <c r="C103" s="85">
        <v>992</v>
      </c>
      <c r="D103" s="87" t="s">
        <v>29</v>
      </c>
      <c r="E103" s="87" t="s">
        <v>29</v>
      </c>
      <c r="F103" s="81" t="s">
        <v>227</v>
      </c>
      <c r="G103" s="87"/>
      <c r="H103" s="116">
        <f>SUM(H104)</f>
        <v>30</v>
      </c>
      <c r="I103" s="48" t="e">
        <f>#REF!+I104</f>
        <v>#REF!</v>
      </c>
      <c r="J103" s="16"/>
    </row>
    <row r="104" spans="1:10" ht="40.5" customHeight="1">
      <c r="A104" s="25"/>
      <c r="B104" s="45" t="s">
        <v>114</v>
      </c>
      <c r="C104" s="85">
        <v>992</v>
      </c>
      <c r="D104" s="87" t="s">
        <v>29</v>
      </c>
      <c r="E104" s="87" t="s">
        <v>29</v>
      </c>
      <c r="F104" s="81" t="s">
        <v>295</v>
      </c>
      <c r="G104" s="87"/>
      <c r="H104" s="116">
        <f>SUM(H105)</f>
        <v>30</v>
      </c>
      <c r="I104" s="48">
        <v>300</v>
      </c>
      <c r="J104" s="16"/>
    </row>
    <row r="105" spans="1:10" ht="54">
      <c r="A105" s="25"/>
      <c r="B105" s="45" t="s">
        <v>324</v>
      </c>
      <c r="C105" s="85">
        <v>992</v>
      </c>
      <c r="D105" s="87" t="s">
        <v>29</v>
      </c>
      <c r="E105" s="87" t="s">
        <v>29</v>
      </c>
      <c r="F105" s="81" t="s">
        <v>295</v>
      </c>
      <c r="G105" s="87" t="s">
        <v>124</v>
      </c>
      <c r="H105" s="116">
        <v>30</v>
      </c>
      <c r="I105" s="48"/>
      <c r="J105" s="16" t="s">
        <v>75</v>
      </c>
    </row>
    <row r="106" spans="1:10" s="57" customFormat="1" ht="28.5" customHeight="1">
      <c r="A106" s="60"/>
      <c r="B106" s="50" t="s">
        <v>322</v>
      </c>
      <c r="C106" s="83">
        <v>992</v>
      </c>
      <c r="D106" s="86" t="s">
        <v>34</v>
      </c>
      <c r="E106" s="86" t="s">
        <v>26</v>
      </c>
      <c r="F106" s="80"/>
      <c r="G106" s="86"/>
      <c r="H106" s="115">
        <f>SUM(H107)</f>
        <v>7938.9</v>
      </c>
      <c r="I106" s="56"/>
      <c r="J106" s="19"/>
    </row>
    <row r="107" spans="1:10" ht="21.75" customHeight="1">
      <c r="A107" s="25"/>
      <c r="B107" s="62" t="s">
        <v>23</v>
      </c>
      <c r="C107" s="88">
        <v>992</v>
      </c>
      <c r="D107" s="89" t="s">
        <v>34</v>
      </c>
      <c r="E107" s="89" t="s">
        <v>25</v>
      </c>
      <c r="F107" s="82"/>
      <c r="G107" s="89"/>
      <c r="H107" s="116">
        <f>H108</f>
        <v>7938.9</v>
      </c>
      <c r="I107" s="48"/>
      <c r="J107" s="24"/>
    </row>
    <row r="108" spans="1:10" ht="54">
      <c r="A108" s="25"/>
      <c r="B108" s="62" t="s">
        <v>159</v>
      </c>
      <c r="C108" s="88">
        <v>992</v>
      </c>
      <c r="D108" s="89" t="s">
        <v>34</v>
      </c>
      <c r="E108" s="89" t="s">
        <v>25</v>
      </c>
      <c r="F108" s="82" t="s">
        <v>228</v>
      </c>
      <c r="G108" s="89"/>
      <c r="H108" s="116">
        <f>H109+H115+H130</f>
        <v>7938.9</v>
      </c>
      <c r="I108" s="48"/>
      <c r="J108" s="24"/>
    </row>
    <row r="109" spans="1:10" ht="18">
      <c r="A109" s="25"/>
      <c r="B109" s="46" t="s">
        <v>167</v>
      </c>
      <c r="C109" s="88">
        <v>992</v>
      </c>
      <c r="D109" s="89" t="s">
        <v>34</v>
      </c>
      <c r="E109" s="89" t="s">
        <v>25</v>
      </c>
      <c r="F109" s="82" t="s">
        <v>229</v>
      </c>
      <c r="G109" s="89"/>
      <c r="H109" s="116">
        <f>H110</f>
        <v>5178.8</v>
      </c>
      <c r="I109" s="48"/>
      <c r="J109" s="24"/>
    </row>
    <row r="110" spans="1:10" ht="54">
      <c r="A110" s="25"/>
      <c r="B110" s="46" t="s">
        <v>230</v>
      </c>
      <c r="C110" s="88">
        <v>992</v>
      </c>
      <c r="D110" s="89" t="s">
        <v>34</v>
      </c>
      <c r="E110" s="89" t="s">
        <v>25</v>
      </c>
      <c r="F110" s="82" t="s">
        <v>231</v>
      </c>
      <c r="G110" s="89"/>
      <c r="H110" s="116">
        <f>H111</f>
        <v>5178.8</v>
      </c>
      <c r="I110" s="48"/>
      <c r="J110" s="24"/>
    </row>
    <row r="111" spans="1:10" ht="42" customHeight="1">
      <c r="A111" s="25"/>
      <c r="B111" s="46" t="s">
        <v>105</v>
      </c>
      <c r="C111" s="88">
        <v>992</v>
      </c>
      <c r="D111" s="89" t="s">
        <v>34</v>
      </c>
      <c r="E111" s="89" t="s">
        <v>25</v>
      </c>
      <c r="F111" s="82" t="s">
        <v>232</v>
      </c>
      <c r="G111" s="89"/>
      <c r="H111" s="116">
        <f>H112+H113+H114</f>
        <v>5178.8</v>
      </c>
      <c r="I111" s="48"/>
      <c r="J111" s="24"/>
    </row>
    <row r="112" spans="1:10" ht="108">
      <c r="A112" s="25"/>
      <c r="B112" s="46" t="s">
        <v>331</v>
      </c>
      <c r="C112" s="88">
        <v>992</v>
      </c>
      <c r="D112" s="89" t="s">
        <v>34</v>
      </c>
      <c r="E112" s="89" t="s">
        <v>25</v>
      </c>
      <c r="F112" s="82" t="s">
        <v>232</v>
      </c>
      <c r="G112" s="89" t="s">
        <v>153</v>
      </c>
      <c r="H112" s="116">
        <v>4716.3</v>
      </c>
      <c r="I112" s="48"/>
      <c r="J112" s="24" t="s">
        <v>125</v>
      </c>
    </row>
    <row r="113" spans="1:10" ht="54">
      <c r="A113" s="25"/>
      <c r="B113" s="45" t="s">
        <v>324</v>
      </c>
      <c r="C113" s="88">
        <v>992</v>
      </c>
      <c r="D113" s="89" t="s">
        <v>34</v>
      </c>
      <c r="E113" s="89" t="s">
        <v>25</v>
      </c>
      <c r="F113" s="82" t="s">
        <v>232</v>
      </c>
      <c r="G113" s="89" t="s">
        <v>124</v>
      </c>
      <c r="H113" s="116">
        <v>457.5</v>
      </c>
      <c r="I113" s="48"/>
      <c r="J113" s="24" t="s">
        <v>75</v>
      </c>
    </row>
    <row r="114" spans="1:10" ht="18">
      <c r="A114" s="25"/>
      <c r="B114" s="47" t="s">
        <v>325</v>
      </c>
      <c r="C114" s="88">
        <v>992</v>
      </c>
      <c r="D114" s="89" t="s">
        <v>34</v>
      </c>
      <c r="E114" s="89" t="s">
        <v>25</v>
      </c>
      <c r="F114" s="82" t="s">
        <v>232</v>
      </c>
      <c r="G114" s="89" t="s">
        <v>154</v>
      </c>
      <c r="H114" s="116">
        <v>5</v>
      </c>
      <c r="I114" s="48"/>
      <c r="J114" s="24" t="s">
        <v>79</v>
      </c>
    </row>
    <row r="115" spans="1:256" ht="42.75" customHeight="1">
      <c r="A115" s="25"/>
      <c r="B115" s="46" t="s">
        <v>166</v>
      </c>
      <c r="C115" s="88">
        <v>992</v>
      </c>
      <c r="D115" s="89" t="s">
        <v>34</v>
      </c>
      <c r="E115" s="89" t="s">
        <v>25</v>
      </c>
      <c r="F115" s="82" t="s">
        <v>233</v>
      </c>
      <c r="G115" s="89"/>
      <c r="H115" s="116">
        <f>H116</f>
        <v>2759.1</v>
      </c>
      <c r="I115" s="48"/>
      <c r="J115" s="24"/>
      <c r="IV115" s="15">
        <f>SUM(A115:IU115)</f>
        <v>3751.1</v>
      </c>
    </row>
    <row r="116" spans="1:10" ht="42.75" customHeight="1">
      <c r="A116" s="25"/>
      <c r="B116" s="46" t="s">
        <v>234</v>
      </c>
      <c r="C116" s="88">
        <v>992</v>
      </c>
      <c r="D116" s="89" t="s">
        <v>34</v>
      </c>
      <c r="E116" s="89" t="s">
        <v>25</v>
      </c>
      <c r="F116" s="82" t="s">
        <v>296</v>
      </c>
      <c r="G116" s="89"/>
      <c r="H116" s="116">
        <f>H118+H119+H121+H125</f>
        <v>2759.1</v>
      </c>
      <c r="I116" s="48"/>
      <c r="J116" s="24"/>
    </row>
    <row r="117" spans="1:10" ht="39.75" customHeight="1">
      <c r="A117" s="25"/>
      <c r="B117" s="46" t="s">
        <v>105</v>
      </c>
      <c r="C117" s="88">
        <v>992</v>
      </c>
      <c r="D117" s="89" t="s">
        <v>34</v>
      </c>
      <c r="E117" s="89" t="s">
        <v>25</v>
      </c>
      <c r="F117" s="82" t="s">
        <v>297</v>
      </c>
      <c r="G117" s="89"/>
      <c r="H117" s="116">
        <f>H118+H119+H121</f>
        <v>2159.1</v>
      </c>
      <c r="I117" s="48"/>
      <c r="J117" s="24"/>
    </row>
    <row r="118" spans="1:10" ht="108">
      <c r="A118" s="25"/>
      <c r="B118" s="46" t="s">
        <v>165</v>
      </c>
      <c r="C118" s="88">
        <v>992</v>
      </c>
      <c r="D118" s="89" t="s">
        <v>34</v>
      </c>
      <c r="E118" s="89" t="s">
        <v>25</v>
      </c>
      <c r="F118" s="82" t="s">
        <v>297</v>
      </c>
      <c r="G118" s="89" t="s">
        <v>153</v>
      </c>
      <c r="H118" s="116">
        <v>1642.5</v>
      </c>
      <c r="I118" s="48"/>
      <c r="J118" s="24" t="s">
        <v>125</v>
      </c>
    </row>
    <row r="119" spans="1:10" ht="54">
      <c r="A119" s="25"/>
      <c r="B119" s="45" t="s">
        <v>324</v>
      </c>
      <c r="C119" s="88">
        <v>992</v>
      </c>
      <c r="D119" s="89" t="s">
        <v>34</v>
      </c>
      <c r="E119" s="89" t="s">
        <v>25</v>
      </c>
      <c r="F119" s="82" t="s">
        <v>297</v>
      </c>
      <c r="G119" s="89" t="s">
        <v>124</v>
      </c>
      <c r="H119" s="116">
        <v>513.1</v>
      </c>
      <c r="I119" s="48"/>
      <c r="J119" s="24" t="s">
        <v>75</v>
      </c>
    </row>
    <row r="120" spans="1:10" ht="35.25" customHeight="1" hidden="1">
      <c r="A120" s="25"/>
      <c r="B120" s="46" t="s">
        <v>129</v>
      </c>
      <c r="C120" s="88">
        <v>992</v>
      </c>
      <c r="D120" s="89" t="s">
        <v>34</v>
      </c>
      <c r="E120" s="89" t="s">
        <v>25</v>
      </c>
      <c r="F120" s="82" t="s">
        <v>115</v>
      </c>
      <c r="G120" s="89" t="s">
        <v>130</v>
      </c>
      <c r="H120" s="116"/>
      <c r="I120" s="48"/>
      <c r="J120" s="24" t="s">
        <v>130</v>
      </c>
    </row>
    <row r="121" spans="1:10" ht="18">
      <c r="A121" s="25"/>
      <c r="B121" s="47" t="s">
        <v>325</v>
      </c>
      <c r="C121" s="88">
        <v>992</v>
      </c>
      <c r="D121" s="89" t="s">
        <v>34</v>
      </c>
      <c r="E121" s="89" t="s">
        <v>25</v>
      </c>
      <c r="F121" s="82" t="s">
        <v>297</v>
      </c>
      <c r="G121" s="89" t="s">
        <v>154</v>
      </c>
      <c r="H121" s="116">
        <v>3.5</v>
      </c>
      <c r="I121" s="48"/>
      <c r="J121" s="24" t="s">
        <v>79</v>
      </c>
    </row>
    <row r="122" spans="1:10" ht="25.5" customHeight="1" hidden="1">
      <c r="A122" s="25"/>
      <c r="B122" s="46" t="s">
        <v>131</v>
      </c>
      <c r="C122" s="88">
        <v>992</v>
      </c>
      <c r="D122" s="89" t="s">
        <v>34</v>
      </c>
      <c r="E122" s="89" t="s">
        <v>25</v>
      </c>
      <c r="F122" s="82" t="s">
        <v>132</v>
      </c>
      <c r="G122" s="89"/>
      <c r="H122" s="116">
        <f>SUM(H123)</f>
        <v>0</v>
      </c>
      <c r="I122" s="48"/>
      <c r="J122" s="24"/>
    </row>
    <row r="123" spans="1:10" ht="38.25" customHeight="1" hidden="1">
      <c r="A123" s="25"/>
      <c r="B123" s="46" t="s">
        <v>133</v>
      </c>
      <c r="C123" s="88">
        <v>992</v>
      </c>
      <c r="D123" s="89" t="s">
        <v>34</v>
      </c>
      <c r="E123" s="89" t="s">
        <v>25</v>
      </c>
      <c r="F123" s="82" t="s">
        <v>134</v>
      </c>
      <c r="G123" s="89"/>
      <c r="H123" s="116">
        <f>SUM(H124)</f>
        <v>0</v>
      </c>
      <c r="I123" s="48"/>
      <c r="J123" s="24"/>
    </row>
    <row r="124" spans="1:10" ht="47.25" customHeight="1" hidden="1">
      <c r="A124" s="25"/>
      <c r="B124" s="46" t="s">
        <v>123</v>
      </c>
      <c r="C124" s="88">
        <v>992</v>
      </c>
      <c r="D124" s="89" t="s">
        <v>34</v>
      </c>
      <c r="E124" s="89" t="s">
        <v>25</v>
      </c>
      <c r="F124" s="82" t="s">
        <v>134</v>
      </c>
      <c r="G124" s="89" t="s">
        <v>124</v>
      </c>
      <c r="H124" s="116"/>
      <c r="I124" s="48"/>
      <c r="J124" s="24" t="s">
        <v>124</v>
      </c>
    </row>
    <row r="125" spans="1:10" ht="75.75" customHeight="1">
      <c r="A125" s="25"/>
      <c r="B125" s="46" t="s">
        <v>374</v>
      </c>
      <c r="C125" s="88">
        <v>992</v>
      </c>
      <c r="D125" s="89" t="s">
        <v>34</v>
      </c>
      <c r="E125" s="89" t="s">
        <v>25</v>
      </c>
      <c r="F125" s="82" t="s">
        <v>373</v>
      </c>
      <c r="G125" s="89"/>
      <c r="H125" s="116">
        <f>H126</f>
        <v>600</v>
      </c>
      <c r="I125" s="48"/>
      <c r="J125" s="24"/>
    </row>
    <row r="126" spans="1:10" ht="61.5" customHeight="1">
      <c r="A126" s="25"/>
      <c r="B126" s="45" t="s">
        <v>324</v>
      </c>
      <c r="C126" s="88">
        <v>992</v>
      </c>
      <c r="D126" s="89" t="s">
        <v>34</v>
      </c>
      <c r="E126" s="89" t="s">
        <v>25</v>
      </c>
      <c r="F126" s="82" t="s">
        <v>373</v>
      </c>
      <c r="G126" s="89" t="s">
        <v>124</v>
      </c>
      <c r="H126" s="116">
        <v>600</v>
      </c>
      <c r="I126" s="48"/>
      <c r="J126" s="24"/>
    </row>
    <row r="127" spans="1:10" ht="47.25" customHeight="1">
      <c r="A127" s="25"/>
      <c r="B127" s="46" t="s">
        <v>158</v>
      </c>
      <c r="C127" s="88">
        <v>992</v>
      </c>
      <c r="D127" s="89" t="s">
        <v>34</v>
      </c>
      <c r="E127" s="89" t="s">
        <v>25</v>
      </c>
      <c r="F127" s="82" t="s">
        <v>248</v>
      </c>
      <c r="G127" s="89"/>
      <c r="H127" s="116">
        <f>SUM(H129)</f>
        <v>1</v>
      </c>
      <c r="I127" s="48"/>
      <c r="J127" s="24"/>
    </row>
    <row r="128" spans="1:10" ht="47.25" customHeight="1">
      <c r="A128" s="25"/>
      <c r="B128" s="46" t="s">
        <v>235</v>
      </c>
      <c r="C128" s="88">
        <v>992</v>
      </c>
      <c r="D128" s="89" t="s">
        <v>34</v>
      </c>
      <c r="E128" s="89" t="s">
        <v>25</v>
      </c>
      <c r="F128" s="82" t="s">
        <v>298</v>
      </c>
      <c r="G128" s="89"/>
      <c r="H128" s="116">
        <f>SUM(H129)</f>
        <v>1</v>
      </c>
      <c r="I128" s="48"/>
      <c r="J128" s="24"/>
    </row>
    <row r="129" spans="1:10" ht="47.25" customHeight="1">
      <c r="A129" s="25"/>
      <c r="B129" s="46" t="s">
        <v>133</v>
      </c>
      <c r="C129" s="88">
        <v>992</v>
      </c>
      <c r="D129" s="89" t="s">
        <v>34</v>
      </c>
      <c r="E129" s="89" t="s">
        <v>25</v>
      </c>
      <c r="F129" s="82" t="s">
        <v>299</v>
      </c>
      <c r="G129" s="89"/>
      <c r="H129" s="116">
        <f>SUM(H130)</f>
        <v>1</v>
      </c>
      <c r="I129" s="48"/>
      <c r="J129" s="24"/>
    </row>
    <row r="130" spans="1:10" ht="47.25" customHeight="1">
      <c r="A130" s="25"/>
      <c r="B130" s="46" t="s">
        <v>123</v>
      </c>
      <c r="C130" s="88">
        <v>992</v>
      </c>
      <c r="D130" s="89" t="s">
        <v>34</v>
      </c>
      <c r="E130" s="89" t="s">
        <v>25</v>
      </c>
      <c r="F130" s="82" t="s">
        <v>299</v>
      </c>
      <c r="G130" s="89" t="s">
        <v>124</v>
      </c>
      <c r="H130" s="116">
        <v>1</v>
      </c>
      <c r="I130" s="48"/>
      <c r="J130" s="24"/>
    </row>
    <row r="131" spans="1:10" s="57" customFormat="1" ht="17.25">
      <c r="A131" s="60"/>
      <c r="B131" s="50" t="s">
        <v>67</v>
      </c>
      <c r="C131" s="83">
        <v>992</v>
      </c>
      <c r="D131" s="86" t="s">
        <v>68</v>
      </c>
      <c r="E131" s="86" t="s">
        <v>26</v>
      </c>
      <c r="F131" s="80"/>
      <c r="G131" s="86"/>
      <c r="H131" s="115">
        <f>SUM(H132)</f>
        <v>248.4</v>
      </c>
      <c r="I131" s="56" t="e">
        <f>#REF!</f>
        <v>#REF!</v>
      </c>
      <c r="J131" s="19"/>
    </row>
    <row r="132" spans="1:10" ht="18">
      <c r="A132" s="25"/>
      <c r="B132" s="45" t="s">
        <v>146</v>
      </c>
      <c r="C132" s="85">
        <v>992</v>
      </c>
      <c r="D132" s="87" t="s">
        <v>68</v>
      </c>
      <c r="E132" s="87" t="s">
        <v>25</v>
      </c>
      <c r="F132" s="81"/>
      <c r="G132" s="87"/>
      <c r="H132" s="116">
        <f>SUM(H133)</f>
        <v>248.4</v>
      </c>
      <c r="I132" s="48"/>
      <c r="J132" s="16"/>
    </row>
    <row r="133" spans="1:10" ht="18">
      <c r="A133" s="25"/>
      <c r="B133" s="45" t="s">
        <v>116</v>
      </c>
      <c r="C133" s="85">
        <v>992</v>
      </c>
      <c r="D133" s="87" t="s">
        <v>68</v>
      </c>
      <c r="E133" s="87" t="s">
        <v>25</v>
      </c>
      <c r="F133" s="81" t="s">
        <v>236</v>
      </c>
      <c r="G133" s="87"/>
      <c r="H133" s="116">
        <f>SUM(H135)</f>
        <v>248.4</v>
      </c>
      <c r="I133" s="48"/>
      <c r="J133" s="16"/>
    </row>
    <row r="134" spans="1:10" ht="48" customHeight="1">
      <c r="A134" s="25"/>
      <c r="B134" s="45" t="s">
        <v>238</v>
      </c>
      <c r="C134" s="85">
        <v>992</v>
      </c>
      <c r="D134" s="87" t="s">
        <v>68</v>
      </c>
      <c r="E134" s="87" t="s">
        <v>25</v>
      </c>
      <c r="F134" s="81" t="s">
        <v>239</v>
      </c>
      <c r="G134" s="87"/>
      <c r="H134" s="116">
        <f>SUM(H135)</f>
        <v>248.4</v>
      </c>
      <c r="I134" s="48"/>
      <c r="J134" s="16"/>
    </row>
    <row r="135" spans="1:10" ht="18">
      <c r="A135" s="25"/>
      <c r="B135" s="45" t="s">
        <v>168</v>
      </c>
      <c r="C135" s="85">
        <v>992</v>
      </c>
      <c r="D135" s="87" t="s">
        <v>68</v>
      </c>
      <c r="E135" s="87" t="s">
        <v>25</v>
      </c>
      <c r="F135" s="81" t="s">
        <v>237</v>
      </c>
      <c r="G135" s="87"/>
      <c r="H135" s="116">
        <f>SUM(H136)</f>
        <v>248.4</v>
      </c>
      <c r="I135" s="48"/>
      <c r="J135" s="16"/>
    </row>
    <row r="136" spans="1:10" ht="36">
      <c r="A136" s="25"/>
      <c r="B136" s="94" t="s">
        <v>326</v>
      </c>
      <c r="C136" s="85">
        <v>992</v>
      </c>
      <c r="D136" s="87" t="s">
        <v>68</v>
      </c>
      <c r="E136" s="87" t="s">
        <v>25</v>
      </c>
      <c r="F136" s="81" t="s">
        <v>237</v>
      </c>
      <c r="G136" s="87" t="s">
        <v>155</v>
      </c>
      <c r="H136" s="116">
        <v>248.4</v>
      </c>
      <c r="I136" s="48"/>
      <c r="J136" s="16" t="s">
        <v>135</v>
      </c>
    </row>
    <row r="137" spans="1:10" s="57" customFormat="1" ht="24.75" customHeight="1">
      <c r="A137" s="60"/>
      <c r="B137" s="50" t="s">
        <v>63</v>
      </c>
      <c r="C137" s="83">
        <v>992</v>
      </c>
      <c r="D137" s="86" t="s">
        <v>64</v>
      </c>
      <c r="E137" s="86" t="s">
        <v>26</v>
      </c>
      <c r="F137" s="80"/>
      <c r="G137" s="86"/>
      <c r="H137" s="115">
        <f>SUM(H138)</f>
        <v>117.9</v>
      </c>
      <c r="I137" s="56"/>
      <c r="J137" s="19"/>
    </row>
    <row r="138" spans="1:10" ht="23.25" customHeight="1">
      <c r="A138" s="25"/>
      <c r="B138" s="47" t="s">
        <v>117</v>
      </c>
      <c r="C138" s="85">
        <v>992</v>
      </c>
      <c r="D138" s="87" t="s">
        <v>64</v>
      </c>
      <c r="E138" s="87" t="s">
        <v>25</v>
      </c>
      <c r="F138" s="81"/>
      <c r="G138" s="87"/>
      <c r="H138" s="116">
        <f>SUM(H139)</f>
        <v>117.9</v>
      </c>
      <c r="I138" s="48"/>
      <c r="J138" s="16"/>
    </row>
    <row r="139" spans="1:10" ht="80.25" customHeight="1">
      <c r="A139" s="25"/>
      <c r="B139" s="47" t="s">
        <v>160</v>
      </c>
      <c r="C139" s="85">
        <v>992</v>
      </c>
      <c r="D139" s="87" t="s">
        <v>64</v>
      </c>
      <c r="E139" s="87" t="s">
        <v>25</v>
      </c>
      <c r="F139" s="81" t="s">
        <v>240</v>
      </c>
      <c r="G139" s="87"/>
      <c r="H139" s="116">
        <f>SUM(H141)</f>
        <v>117.9</v>
      </c>
      <c r="I139" s="48"/>
      <c r="J139" s="16"/>
    </row>
    <row r="140" spans="1:10" ht="42" customHeight="1">
      <c r="A140" s="25"/>
      <c r="B140" s="47" t="s">
        <v>158</v>
      </c>
      <c r="C140" s="85">
        <v>992</v>
      </c>
      <c r="D140" s="87" t="s">
        <v>64</v>
      </c>
      <c r="E140" s="87" t="s">
        <v>25</v>
      </c>
      <c r="F140" s="81" t="s">
        <v>241</v>
      </c>
      <c r="G140" s="87"/>
      <c r="H140" s="116">
        <f>SUM(H141)</f>
        <v>117.9</v>
      </c>
      <c r="I140" s="48"/>
      <c r="J140" s="16"/>
    </row>
    <row r="141" spans="1:10" ht="40.5" customHeight="1">
      <c r="A141" s="25"/>
      <c r="B141" s="45" t="s">
        <v>118</v>
      </c>
      <c r="C141" s="85">
        <v>992</v>
      </c>
      <c r="D141" s="87" t="s">
        <v>64</v>
      </c>
      <c r="E141" s="87" t="s">
        <v>25</v>
      </c>
      <c r="F141" s="81" t="s">
        <v>321</v>
      </c>
      <c r="G141" s="87"/>
      <c r="H141" s="116">
        <f>SUM(H142)</f>
        <v>117.9</v>
      </c>
      <c r="I141" s="48"/>
      <c r="J141" s="16"/>
    </row>
    <row r="142" spans="1:10" ht="43.5" customHeight="1">
      <c r="A142" s="25"/>
      <c r="B142" s="46" t="s">
        <v>123</v>
      </c>
      <c r="C142" s="85">
        <v>992</v>
      </c>
      <c r="D142" s="87" t="s">
        <v>64</v>
      </c>
      <c r="E142" s="87" t="s">
        <v>25</v>
      </c>
      <c r="F142" s="81" t="s">
        <v>321</v>
      </c>
      <c r="G142" s="87" t="s">
        <v>124</v>
      </c>
      <c r="H142" s="116">
        <v>117.9</v>
      </c>
      <c r="I142" s="48"/>
      <c r="J142" s="16" t="s">
        <v>75</v>
      </c>
    </row>
    <row r="143" spans="1:10" s="57" customFormat="1" ht="24.75" customHeight="1">
      <c r="A143" s="60"/>
      <c r="B143" s="50" t="s">
        <v>69</v>
      </c>
      <c r="C143" s="83">
        <v>992</v>
      </c>
      <c r="D143" s="86" t="s">
        <v>30</v>
      </c>
      <c r="E143" s="86" t="s">
        <v>26</v>
      </c>
      <c r="F143" s="80"/>
      <c r="G143" s="86"/>
      <c r="H143" s="115">
        <f>SUM(H144)</f>
        <v>224</v>
      </c>
      <c r="I143" s="56"/>
      <c r="J143" s="19"/>
    </row>
    <row r="144" spans="1:10" ht="30.75" customHeight="1">
      <c r="A144" s="25"/>
      <c r="B144" s="45" t="s">
        <v>24</v>
      </c>
      <c r="C144" s="85">
        <v>992</v>
      </c>
      <c r="D144" s="87" t="s">
        <v>30</v>
      </c>
      <c r="E144" s="87" t="s">
        <v>27</v>
      </c>
      <c r="F144" s="81"/>
      <c r="G144" s="87"/>
      <c r="H144" s="116">
        <f>SUM(H145)</f>
        <v>224</v>
      </c>
      <c r="I144" s="48"/>
      <c r="J144" s="16"/>
    </row>
    <row r="145" spans="1:10" ht="72">
      <c r="A145" s="25"/>
      <c r="B145" s="45" t="s">
        <v>161</v>
      </c>
      <c r="C145" s="85">
        <v>992</v>
      </c>
      <c r="D145" s="87" t="s">
        <v>30</v>
      </c>
      <c r="E145" s="87" t="s">
        <v>27</v>
      </c>
      <c r="F145" s="81" t="s">
        <v>242</v>
      </c>
      <c r="G145" s="87"/>
      <c r="H145" s="116">
        <f>SUM(H146)</f>
        <v>224</v>
      </c>
      <c r="I145" s="48"/>
      <c r="J145" s="16"/>
    </row>
    <row r="146" spans="1:10" ht="45.75" customHeight="1">
      <c r="A146" s="25"/>
      <c r="B146" s="47" t="s">
        <v>119</v>
      </c>
      <c r="C146" s="85">
        <v>992</v>
      </c>
      <c r="D146" s="87" t="s">
        <v>30</v>
      </c>
      <c r="E146" s="87" t="s">
        <v>27</v>
      </c>
      <c r="F146" s="81" t="s">
        <v>243</v>
      </c>
      <c r="G146" s="87"/>
      <c r="H146" s="116">
        <f>SUM(H147)</f>
        <v>224</v>
      </c>
      <c r="I146" s="48"/>
      <c r="J146" s="16"/>
    </row>
    <row r="147" spans="1:10" ht="54">
      <c r="A147" s="25"/>
      <c r="B147" s="47" t="s">
        <v>120</v>
      </c>
      <c r="C147" s="85">
        <v>992</v>
      </c>
      <c r="D147" s="87" t="s">
        <v>30</v>
      </c>
      <c r="E147" s="87" t="s">
        <v>27</v>
      </c>
      <c r="F147" s="81" t="s">
        <v>300</v>
      </c>
      <c r="G147" s="87"/>
      <c r="H147" s="116">
        <f>SUM(H148)</f>
        <v>224</v>
      </c>
      <c r="I147" s="48"/>
      <c r="J147" s="16"/>
    </row>
    <row r="148" spans="1:10" ht="36">
      <c r="A148" s="25"/>
      <c r="B148" s="46" t="s">
        <v>123</v>
      </c>
      <c r="C148" s="85">
        <v>992</v>
      </c>
      <c r="D148" s="87" t="s">
        <v>30</v>
      </c>
      <c r="E148" s="87" t="s">
        <v>27</v>
      </c>
      <c r="F148" s="81" t="s">
        <v>300</v>
      </c>
      <c r="G148" s="87" t="s">
        <v>124</v>
      </c>
      <c r="H148" s="116">
        <v>224</v>
      </c>
      <c r="I148" s="48"/>
      <c r="J148" s="16" t="s">
        <v>75</v>
      </c>
    </row>
    <row r="149" spans="1:10" ht="6" customHeight="1">
      <c r="A149" s="25"/>
      <c r="B149" s="47"/>
      <c r="C149" s="22"/>
      <c r="D149" s="22"/>
      <c r="E149" s="22"/>
      <c r="F149" s="25"/>
      <c r="G149" s="25"/>
      <c r="I149" s="25"/>
      <c r="J149" s="25"/>
    </row>
    <row r="150" spans="1:10" ht="3" customHeight="1">
      <c r="A150" s="25"/>
      <c r="B150" s="47"/>
      <c r="C150" s="75"/>
      <c r="D150" s="75"/>
      <c r="E150" s="75"/>
      <c r="F150" s="17"/>
      <c r="G150" s="17"/>
      <c r="H150" s="107"/>
      <c r="I150" s="25"/>
      <c r="J150" s="25"/>
    </row>
    <row r="151" spans="1:10" ht="2.25" customHeight="1">
      <c r="A151" s="25"/>
      <c r="B151" s="47"/>
      <c r="C151" s="22"/>
      <c r="D151" s="22"/>
      <c r="E151" s="22"/>
      <c r="F151" s="25"/>
      <c r="G151" s="25"/>
      <c r="I151" s="25"/>
      <c r="J151" s="25"/>
    </row>
    <row r="152" spans="1:10" s="64" customFormat="1" ht="23.25" customHeight="1">
      <c r="A152" s="152" t="s">
        <v>288</v>
      </c>
      <c r="B152" s="152"/>
      <c r="C152" s="63"/>
      <c r="D152" s="63"/>
      <c r="E152" s="63"/>
      <c r="F152" s="17"/>
      <c r="G152" s="17"/>
      <c r="I152" s="17"/>
      <c r="J152" s="17"/>
    </row>
    <row r="153" spans="1:10" s="64" customFormat="1" ht="18.75" customHeight="1">
      <c r="A153" s="153" t="s">
        <v>122</v>
      </c>
      <c r="B153" s="153"/>
      <c r="C153" s="63"/>
      <c r="D153" s="63"/>
      <c r="E153" s="63"/>
      <c r="F153" s="154" t="s">
        <v>199</v>
      </c>
      <c r="G153" s="154"/>
      <c r="H153" s="154"/>
      <c r="I153" s="17"/>
      <c r="J153" s="23"/>
    </row>
    <row r="154" spans="1:10" ht="17.25">
      <c r="A154" s="25"/>
      <c r="B154" s="25"/>
      <c r="C154" s="25"/>
      <c r="D154" s="25"/>
      <c r="E154" s="25"/>
      <c r="F154" s="25"/>
      <c r="G154" s="25"/>
      <c r="I154" s="25"/>
      <c r="J154" s="25"/>
    </row>
  </sheetData>
  <sheetProtection/>
  <mergeCells count="16">
    <mergeCell ref="M3:P3"/>
    <mergeCell ref="J6:J7"/>
    <mergeCell ref="I6:I7"/>
    <mergeCell ref="H6:H7"/>
    <mergeCell ref="B3:H3"/>
    <mergeCell ref="D1:H1"/>
    <mergeCell ref="A152:B152"/>
    <mergeCell ref="A153:B153"/>
    <mergeCell ref="F153:H153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3937007874015748" top="0.7874015748031497" bottom="0.5905511811023623" header="0.5118110236220472" footer="0.5118110236220472"/>
  <pageSetup fitToHeight="9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4"/>
  <sheetViews>
    <sheetView showGridLines="0" workbookViewId="0" topLeftCell="A109">
      <selection activeCell="B1" sqref="A1:E114"/>
    </sheetView>
  </sheetViews>
  <sheetFormatPr defaultColWidth="9.00390625" defaultRowHeight="12.75"/>
  <cols>
    <col min="1" max="1" width="4.50390625" style="65" customWidth="1"/>
    <col min="2" max="2" width="48.50390625" style="65" customWidth="1"/>
    <col min="3" max="3" width="15.375" style="65" customWidth="1"/>
    <col min="4" max="4" width="5.50390625" style="65" customWidth="1"/>
    <col min="5" max="5" width="16.625" style="65" customWidth="1"/>
    <col min="6" max="16384" width="9.00390625" style="65" customWidth="1"/>
  </cols>
  <sheetData>
    <row r="1" spans="1:7" s="44" customFormat="1" ht="140.25" customHeight="1">
      <c r="A1" s="7"/>
      <c r="B1" s="7"/>
      <c r="C1" s="141" t="s">
        <v>381</v>
      </c>
      <c r="D1" s="141"/>
      <c r="E1" s="141"/>
      <c r="F1" s="7"/>
      <c r="G1" s="7"/>
    </row>
    <row r="2" spans="1:7" s="44" customFormat="1" ht="8.25" customHeight="1">
      <c r="A2" s="7"/>
      <c r="B2" s="7"/>
      <c r="C2" s="7"/>
      <c r="D2" s="7"/>
      <c r="E2" s="7"/>
      <c r="F2" s="7"/>
      <c r="G2" s="7"/>
    </row>
    <row r="3" spans="1:7" s="44" customFormat="1" ht="126.75" customHeight="1">
      <c r="A3" s="147" t="s">
        <v>357</v>
      </c>
      <c r="B3" s="147"/>
      <c r="C3" s="147"/>
      <c r="D3" s="147"/>
      <c r="E3" s="147"/>
      <c r="F3" s="7"/>
      <c r="G3" s="7"/>
    </row>
    <row r="4" spans="1:7" s="44" customFormat="1" ht="14.25" customHeight="1">
      <c r="A4" s="183" t="s">
        <v>136</v>
      </c>
      <c r="B4" s="183"/>
      <c r="C4" s="183"/>
      <c r="D4" s="183"/>
      <c r="E4" s="183"/>
      <c r="F4" s="7"/>
      <c r="G4" s="7"/>
    </row>
    <row r="5" spans="1:5" ht="17.25">
      <c r="A5" s="8"/>
      <c r="B5" s="8" t="s">
        <v>174</v>
      </c>
      <c r="C5" s="8"/>
      <c r="D5" s="9"/>
      <c r="E5" s="74">
        <f>E6+E25+E31+E45+E49+E56+E60+E69+E76+E101+E105+E108</f>
        <v>31052.000000000004</v>
      </c>
    </row>
    <row r="6" spans="1:5" ht="74.25" customHeight="1">
      <c r="A6" s="8" t="s">
        <v>96</v>
      </c>
      <c r="B6" s="121" t="s">
        <v>159</v>
      </c>
      <c r="C6" s="68" t="s">
        <v>244</v>
      </c>
      <c r="D6" s="9"/>
      <c r="E6" s="74">
        <f>'Приложение 5'!H106</f>
        <v>7938.9</v>
      </c>
    </row>
    <row r="7" spans="1:5" ht="18">
      <c r="A7" s="8"/>
      <c r="B7" s="122" t="s">
        <v>167</v>
      </c>
      <c r="C7" s="69" t="s">
        <v>245</v>
      </c>
      <c r="D7" s="4"/>
      <c r="E7" s="73">
        <f>E8</f>
        <v>5178.8</v>
      </c>
    </row>
    <row r="8" spans="1:9" ht="54">
      <c r="A8" s="8"/>
      <c r="B8" s="122" t="s">
        <v>230</v>
      </c>
      <c r="C8" s="69" t="s">
        <v>246</v>
      </c>
      <c r="D8" s="4"/>
      <c r="E8" s="73">
        <f>E9</f>
        <v>5178.8</v>
      </c>
      <c r="I8" s="108">
        <f>E6+E25+E31+E45+E49+E56+E60+E69+E76+E101+E105+E108</f>
        <v>31052.000000000004</v>
      </c>
    </row>
    <row r="9" spans="1:5" ht="61.5" customHeight="1">
      <c r="A9" s="8"/>
      <c r="B9" s="122" t="s">
        <v>105</v>
      </c>
      <c r="C9" s="69" t="s">
        <v>247</v>
      </c>
      <c r="D9" s="4"/>
      <c r="E9" s="73">
        <f>E10+E11+E12</f>
        <v>5178.8</v>
      </c>
    </row>
    <row r="10" spans="1:5" ht="109.5" customHeight="1">
      <c r="A10" s="8"/>
      <c r="B10" s="122" t="s">
        <v>175</v>
      </c>
      <c r="C10" s="69" t="s">
        <v>247</v>
      </c>
      <c r="D10" s="4">
        <v>100</v>
      </c>
      <c r="E10" s="73">
        <f>SUM('Приложение 5'!H112)</f>
        <v>4716.3</v>
      </c>
    </row>
    <row r="11" spans="1:5" ht="54">
      <c r="A11" s="8"/>
      <c r="B11" s="122" t="s">
        <v>324</v>
      </c>
      <c r="C11" s="69" t="s">
        <v>247</v>
      </c>
      <c r="D11" s="4">
        <v>200</v>
      </c>
      <c r="E11" s="73">
        <f>SUM('Приложение 5'!H113)</f>
        <v>457.5</v>
      </c>
    </row>
    <row r="12" spans="1:5" ht="18">
      <c r="A12" s="8"/>
      <c r="B12" s="122" t="s">
        <v>325</v>
      </c>
      <c r="C12" s="69" t="s">
        <v>247</v>
      </c>
      <c r="D12" s="4">
        <v>800</v>
      </c>
      <c r="E12" s="73">
        <f>'Приложение 5'!H114</f>
        <v>5</v>
      </c>
    </row>
    <row r="13" spans="1:5" ht="36">
      <c r="A13" s="8"/>
      <c r="B13" s="122" t="s">
        <v>166</v>
      </c>
      <c r="C13" s="69" t="s">
        <v>249</v>
      </c>
      <c r="D13" s="4"/>
      <c r="E13" s="73">
        <f>E14</f>
        <v>2759.1</v>
      </c>
    </row>
    <row r="14" spans="1:5" ht="36">
      <c r="A14" s="8"/>
      <c r="B14" s="122" t="s">
        <v>234</v>
      </c>
      <c r="C14" s="69" t="s">
        <v>302</v>
      </c>
      <c r="D14" s="4"/>
      <c r="E14" s="73">
        <f>E15+E20</f>
        <v>2759.1</v>
      </c>
    </row>
    <row r="15" spans="1:5" ht="36">
      <c r="A15" s="8"/>
      <c r="B15" s="122" t="s">
        <v>176</v>
      </c>
      <c r="C15" s="69" t="s">
        <v>301</v>
      </c>
      <c r="D15" s="4"/>
      <c r="E15" s="73">
        <f>E16+E17+E18</f>
        <v>2159.1</v>
      </c>
    </row>
    <row r="16" spans="1:5" ht="108.75" customHeight="1">
      <c r="A16" s="8"/>
      <c r="B16" s="122" t="s">
        <v>175</v>
      </c>
      <c r="C16" s="69" t="s">
        <v>301</v>
      </c>
      <c r="D16" s="4">
        <v>100</v>
      </c>
      <c r="E16" s="73">
        <f>SUM('Приложение 5'!H118)</f>
        <v>1642.5</v>
      </c>
    </row>
    <row r="17" spans="1:5" ht="54">
      <c r="A17" s="8"/>
      <c r="B17" s="122" t="s">
        <v>324</v>
      </c>
      <c r="C17" s="69" t="s">
        <v>301</v>
      </c>
      <c r="D17" s="4">
        <v>200</v>
      </c>
      <c r="E17" s="73">
        <f>SUM('Приложение 5'!H119)</f>
        <v>513.1</v>
      </c>
    </row>
    <row r="18" spans="1:5" ht="18">
      <c r="A18" s="8"/>
      <c r="B18" s="122" t="s">
        <v>325</v>
      </c>
      <c r="C18" s="69" t="s">
        <v>301</v>
      </c>
      <c r="D18" s="4">
        <v>800</v>
      </c>
      <c r="E18" s="73">
        <f>SUM('Приложение 5'!H121)</f>
        <v>3.5</v>
      </c>
    </row>
    <row r="19" spans="1:5" ht="75.75" customHeight="1">
      <c r="A19" s="8"/>
      <c r="B19" s="122" t="str">
        <f>'Приложение 5'!B125</f>
        <v>Иные межбюджетные трансферты на дополнительную помощь местным бюджетам для размещения социально значимых вопросов местного значения</v>
      </c>
      <c r="C19" s="69" t="s">
        <v>375</v>
      </c>
      <c r="D19" s="4"/>
      <c r="E19" s="73">
        <f>E20</f>
        <v>600</v>
      </c>
    </row>
    <row r="20" spans="1:5" ht="63" customHeight="1">
      <c r="A20" s="8"/>
      <c r="B20" s="122" t="str">
        <f>'Приложение 5'!B126</f>
        <v>Закупка товаров, работ и услуг для обеспечения государственных (муниципальных) нужд</v>
      </c>
      <c r="C20" s="69" t="s">
        <v>375</v>
      </c>
      <c r="D20" s="4">
        <v>200</v>
      </c>
      <c r="E20" s="73">
        <f>'Приложение 5'!H126</f>
        <v>600</v>
      </c>
    </row>
    <row r="21" spans="1:256" ht="36">
      <c r="A21" s="8"/>
      <c r="B21" s="122" t="s">
        <v>158</v>
      </c>
      <c r="C21" s="69" t="s">
        <v>250</v>
      </c>
      <c r="D21" s="4"/>
      <c r="E21" s="73">
        <f>SUM(E23)</f>
        <v>1</v>
      </c>
      <c r="IV21" s="65">
        <f>SUM(A21:IU21)</f>
        <v>1</v>
      </c>
    </row>
    <row r="22" spans="1:5" ht="36">
      <c r="A22" s="8"/>
      <c r="B22" s="122" t="s">
        <v>235</v>
      </c>
      <c r="C22" s="69" t="s">
        <v>304</v>
      </c>
      <c r="D22" s="4"/>
      <c r="E22" s="73">
        <f>SUM(E23)</f>
        <v>1</v>
      </c>
    </row>
    <row r="23" spans="1:5" ht="36">
      <c r="A23" s="8"/>
      <c r="B23" s="122" t="s">
        <v>133</v>
      </c>
      <c r="C23" s="69" t="s">
        <v>303</v>
      </c>
      <c r="D23" s="4"/>
      <c r="E23" s="73">
        <f>SUM(E24)</f>
        <v>1</v>
      </c>
    </row>
    <row r="24" spans="1:5" ht="54">
      <c r="A24" s="8"/>
      <c r="B24" s="122" t="s">
        <v>324</v>
      </c>
      <c r="C24" s="69" t="s">
        <v>303</v>
      </c>
      <c r="D24" s="4">
        <v>200</v>
      </c>
      <c r="E24" s="73">
        <f>SUM('Приложение 5'!H130)</f>
        <v>1</v>
      </c>
    </row>
    <row r="25" spans="1:5" ht="87">
      <c r="A25" s="8" t="s">
        <v>143</v>
      </c>
      <c r="B25" s="121" t="s">
        <v>162</v>
      </c>
      <c r="C25" s="68" t="s">
        <v>251</v>
      </c>
      <c r="D25" s="9"/>
      <c r="E25" s="74">
        <f>E28+E30</f>
        <v>10396.1</v>
      </c>
    </row>
    <row r="26" spans="1:5" ht="36">
      <c r="A26" s="3"/>
      <c r="B26" s="122" t="s">
        <v>158</v>
      </c>
      <c r="C26" s="69" t="s">
        <v>252</v>
      </c>
      <c r="D26" s="4"/>
      <c r="E26" s="73">
        <f>E28+E30</f>
        <v>10396.1</v>
      </c>
    </row>
    <row r="27" spans="1:5" ht="36">
      <c r="A27" s="3"/>
      <c r="B27" s="122" t="s">
        <v>128</v>
      </c>
      <c r="C27" s="69" t="s">
        <v>305</v>
      </c>
      <c r="D27" s="4"/>
      <c r="E27" s="73">
        <f>SUM(E28)</f>
        <v>600</v>
      </c>
    </row>
    <row r="28" spans="1:5" ht="54">
      <c r="A28" s="3"/>
      <c r="B28" s="122" t="s">
        <v>324</v>
      </c>
      <c r="C28" s="69" t="s">
        <v>305</v>
      </c>
      <c r="D28" s="4">
        <v>200</v>
      </c>
      <c r="E28" s="73">
        <f>SUM('Приложение 5'!H83)</f>
        <v>600</v>
      </c>
    </row>
    <row r="29" spans="1:5" ht="54">
      <c r="A29" s="3"/>
      <c r="B29" s="122" t="s">
        <v>177</v>
      </c>
      <c r="C29" s="69" t="s">
        <v>291</v>
      </c>
      <c r="D29" s="4"/>
      <c r="E29" s="73">
        <f>SUM(E30)</f>
        <v>9796.1</v>
      </c>
    </row>
    <row r="30" spans="1:5" ht="54">
      <c r="A30" s="3"/>
      <c r="B30" s="122" t="s">
        <v>324</v>
      </c>
      <c r="C30" s="69" t="s">
        <v>291</v>
      </c>
      <c r="D30" s="4">
        <v>200</v>
      </c>
      <c r="E30" s="73">
        <f>'Приложение 5'!H77</f>
        <v>9796.1</v>
      </c>
    </row>
    <row r="31" spans="1:10" s="15" customFormat="1" ht="108.75" customHeight="1">
      <c r="A31" s="71" t="s">
        <v>198</v>
      </c>
      <c r="B31" s="121" t="s">
        <v>163</v>
      </c>
      <c r="C31" s="68" t="s">
        <v>253</v>
      </c>
      <c r="D31" s="9"/>
      <c r="E31" s="74">
        <f>SUM(E32)</f>
        <v>1815.7</v>
      </c>
      <c r="F31" s="16"/>
      <c r="G31" s="16"/>
      <c r="H31" s="49"/>
      <c r="I31" s="48"/>
      <c r="J31" s="16"/>
    </row>
    <row r="32" spans="1:10" s="15" customFormat="1" ht="41.25" customHeight="1">
      <c r="A32" s="72"/>
      <c r="B32" s="122" t="s">
        <v>158</v>
      </c>
      <c r="C32" s="69" t="s">
        <v>254</v>
      </c>
      <c r="D32" s="4"/>
      <c r="E32" s="73">
        <f>E36+E38+E40+E42+E44</f>
        <v>1815.7</v>
      </c>
      <c r="F32" s="16"/>
      <c r="G32" s="16"/>
      <c r="H32" s="49"/>
      <c r="I32" s="48"/>
      <c r="J32" s="16"/>
    </row>
    <row r="33" spans="1:5" ht="18.75" customHeight="1" hidden="1">
      <c r="A33" s="163"/>
      <c r="B33" s="164"/>
      <c r="C33" s="175"/>
      <c r="D33" s="138"/>
      <c r="E33" s="165"/>
    </row>
    <row r="34" spans="1:5" ht="12.75" customHeight="1" hidden="1">
      <c r="A34" s="163"/>
      <c r="B34" s="164"/>
      <c r="C34" s="176"/>
      <c r="D34" s="138"/>
      <c r="E34" s="165"/>
    </row>
    <row r="35" spans="1:5" ht="21" customHeight="1">
      <c r="A35" s="3"/>
      <c r="B35" s="123" t="s">
        <v>337</v>
      </c>
      <c r="C35" s="110" t="s">
        <v>340</v>
      </c>
      <c r="D35" s="4"/>
      <c r="E35" s="73">
        <f>E36</f>
        <v>100</v>
      </c>
    </row>
    <row r="36" spans="1:5" ht="43.5" customHeight="1">
      <c r="A36" s="3"/>
      <c r="B36" s="123" t="str">
        <f>'[1]Приложение 8'!$B$80</f>
        <v>Закупка товаров, работ и услуг для обеспечения государственных (муниципальных) нужд</v>
      </c>
      <c r="C36" s="110" t="s">
        <v>340</v>
      </c>
      <c r="D36" s="4">
        <v>200</v>
      </c>
      <c r="E36" s="73">
        <f>'Приложение 5'!H91</f>
        <v>100</v>
      </c>
    </row>
    <row r="37" spans="1:5" ht="18">
      <c r="A37" s="3"/>
      <c r="B37" s="122" t="s">
        <v>178</v>
      </c>
      <c r="C37" s="69" t="s">
        <v>306</v>
      </c>
      <c r="D37" s="4"/>
      <c r="E37" s="73">
        <f>SUM(E38)</f>
        <v>30</v>
      </c>
    </row>
    <row r="38" spans="1:5" ht="54">
      <c r="A38" s="3"/>
      <c r="B38" s="122" t="s">
        <v>324</v>
      </c>
      <c r="C38" s="69" t="s">
        <v>306</v>
      </c>
      <c r="D38" s="4">
        <v>200</v>
      </c>
      <c r="E38" s="73">
        <f>SUM('Приложение 5'!H93)</f>
        <v>30</v>
      </c>
    </row>
    <row r="39" spans="1:5" ht="36">
      <c r="A39" s="3"/>
      <c r="B39" s="122" t="s">
        <v>179</v>
      </c>
      <c r="C39" s="69" t="s">
        <v>307</v>
      </c>
      <c r="D39" s="4"/>
      <c r="E39" s="73">
        <f>SUM(E40)</f>
        <v>30</v>
      </c>
    </row>
    <row r="40" spans="1:5" ht="54">
      <c r="A40" s="3"/>
      <c r="B40" s="122" t="s">
        <v>324</v>
      </c>
      <c r="C40" s="69" t="s">
        <v>307</v>
      </c>
      <c r="D40" s="4">
        <v>200</v>
      </c>
      <c r="E40" s="73">
        <f>SUM('Приложение 5'!H95)</f>
        <v>30</v>
      </c>
    </row>
    <row r="41" spans="1:5" ht="18">
      <c r="A41" s="3"/>
      <c r="B41" s="122" t="str">
        <f>'Приложение 5'!B96</f>
        <v>Услуги по благоустройству</v>
      </c>
      <c r="C41" s="110" t="s">
        <v>365</v>
      </c>
      <c r="D41" s="4"/>
      <c r="E41" s="73">
        <f>E42</f>
        <v>1115.7</v>
      </c>
    </row>
    <row r="42" spans="1:5" ht="54">
      <c r="A42" s="3"/>
      <c r="B42" s="122" t="str">
        <f>'Приложение 5'!B97</f>
        <v>Закупка товаров, работ и услуг для обеспечения государственных (муниципальных) нужд</v>
      </c>
      <c r="C42" s="110" t="s">
        <v>365</v>
      </c>
      <c r="D42" s="4">
        <v>200</v>
      </c>
      <c r="E42" s="73">
        <f>'Приложение 5'!H97</f>
        <v>1115.7</v>
      </c>
    </row>
    <row r="43" spans="1:5" ht="54">
      <c r="A43" s="3"/>
      <c r="B43" s="45" t="s">
        <v>366</v>
      </c>
      <c r="C43" s="110" t="s">
        <v>368</v>
      </c>
      <c r="D43" s="4"/>
      <c r="E43" s="73">
        <f>E44</f>
        <v>540</v>
      </c>
    </row>
    <row r="44" spans="1:5" ht="54">
      <c r="A44" s="3"/>
      <c r="B44" s="122" t="str">
        <f>'Приложение 5'!B99</f>
        <v>Закупка товаров, работ и услуг для обеспечения государственных (муниципальных) нужд</v>
      </c>
      <c r="C44" s="110" t="s">
        <v>368</v>
      </c>
      <c r="D44" s="4">
        <v>200</v>
      </c>
      <c r="E44" s="73">
        <f>'Приложение 5'!H99</f>
        <v>540</v>
      </c>
    </row>
    <row r="45" spans="1:5" ht="87">
      <c r="A45" s="8" t="s">
        <v>180</v>
      </c>
      <c r="B45" s="121" t="s">
        <v>161</v>
      </c>
      <c r="C45" s="68" t="s">
        <v>255</v>
      </c>
      <c r="D45" s="9"/>
      <c r="E45" s="74">
        <f>SUM(E46)</f>
        <v>224</v>
      </c>
    </row>
    <row r="46" spans="1:5" ht="36">
      <c r="A46" s="3"/>
      <c r="B46" s="122" t="s">
        <v>158</v>
      </c>
      <c r="C46" s="69" t="s">
        <v>256</v>
      </c>
      <c r="D46" s="4"/>
      <c r="E46" s="73">
        <f>SUM(E47)</f>
        <v>224</v>
      </c>
    </row>
    <row r="47" spans="1:5" ht="54">
      <c r="A47" s="3"/>
      <c r="B47" s="122" t="s">
        <v>120</v>
      </c>
      <c r="C47" s="69" t="s">
        <v>308</v>
      </c>
      <c r="D47" s="4"/>
      <c r="E47" s="73">
        <f>SUM(E48)</f>
        <v>224</v>
      </c>
    </row>
    <row r="48" spans="1:5" ht="54">
      <c r="A48" s="3"/>
      <c r="B48" s="122" t="s">
        <v>324</v>
      </c>
      <c r="C48" s="69" t="s">
        <v>308</v>
      </c>
      <c r="D48" s="4">
        <v>200</v>
      </c>
      <c r="E48" s="73">
        <f>SUM('Приложение 5'!H148)</f>
        <v>224</v>
      </c>
    </row>
    <row r="49" spans="1:5" ht="51.75">
      <c r="A49" s="8" t="s">
        <v>181</v>
      </c>
      <c r="B49" s="121" t="s">
        <v>182</v>
      </c>
      <c r="C49" s="68" t="s">
        <v>257</v>
      </c>
      <c r="D49" s="9"/>
      <c r="E49" s="74">
        <f>SUM(E50)</f>
        <v>30</v>
      </c>
    </row>
    <row r="50" spans="1:5" ht="36">
      <c r="A50" s="3"/>
      <c r="B50" s="122" t="s">
        <v>158</v>
      </c>
      <c r="C50" s="69" t="s">
        <v>258</v>
      </c>
      <c r="D50" s="4"/>
      <c r="E50" s="73">
        <f>SUM(E51)</f>
        <v>30</v>
      </c>
    </row>
    <row r="51" spans="1:5" ht="36">
      <c r="A51" s="3"/>
      <c r="B51" s="122" t="s">
        <v>114</v>
      </c>
      <c r="C51" s="69" t="s">
        <v>309</v>
      </c>
      <c r="D51" s="4"/>
      <c r="E51" s="73">
        <f>SUM(E52)</f>
        <v>30</v>
      </c>
    </row>
    <row r="52" spans="1:5" ht="65.25" customHeight="1">
      <c r="A52" s="163"/>
      <c r="B52" s="164" t="s">
        <v>324</v>
      </c>
      <c r="C52" s="174" t="s">
        <v>309</v>
      </c>
      <c r="D52" s="138">
        <v>200</v>
      </c>
      <c r="E52" s="178">
        <f>SUM('Приложение 5'!H105)</f>
        <v>30</v>
      </c>
    </row>
    <row r="53" spans="1:5" ht="18.75" customHeight="1" hidden="1">
      <c r="A53" s="163"/>
      <c r="B53" s="164"/>
      <c r="C53" s="175"/>
      <c r="D53" s="138"/>
      <c r="E53" s="179"/>
    </row>
    <row r="54" spans="1:5" ht="18.75" customHeight="1" hidden="1">
      <c r="A54" s="163"/>
      <c r="B54" s="164"/>
      <c r="C54" s="175"/>
      <c r="D54" s="138"/>
      <c r="E54" s="179"/>
    </row>
    <row r="55" spans="1:5" ht="12.75" hidden="1">
      <c r="A55" s="163"/>
      <c r="B55" s="164"/>
      <c r="C55" s="176"/>
      <c r="D55" s="138"/>
      <c r="E55" s="180"/>
    </row>
    <row r="56" spans="1:5" ht="87">
      <c r="A56" s="8" t="s">
        <v>183</v>
      </c>
      <c r="B56" s="121" t="s">
        <v>184</v>
      </c>
      <c r="C56" s="68" t="s">
        <v>259</v>
      </c>
      <c r="D56" s="9"/>
      <c r="E56" s="74">
        <f>SUM(E57)</f>
        <v>117.9</v>
      </c>
    </row>
    <row r="57" spans="1:5" ht="36">
      <c r="A57" s="3"/>
      <c r="B57" s="122" t="s">
        <v>158</v>
      </c>
      <c r="C57" s="69" t="s">
        <v>260</v>
      </c>
      <c r="D57" s="4"/>
      <c r="E57" s="73">
        <f>SUM(E58)</f>
        <v>117.9</v>
      </c>
    </row>
    <row r="58" spans="1:5" ht="36">
      <c r="A58" s="3"/>
      <c r="B58" s="122" t="s">
        <v>185</v>
      </c>
      <c r="C58" s="69" t="s">
        <v>344</v>
      </c>
      <c r="D58" s="4"/>
      <c r="E58" s="73">
        <f>SUM(E59)</f>
        <v>117.9</v>
      </c>
    </row>
    <row r="59" spans="1:5" ht="36">
      <c r="A59" s="3"/>
      <c r="B59" s="122" t="s">
        <v>123</v>
      </c>
      <c r="C59" s="69" t="s">
        <v>344</v>
      </c>
      <c r="D59" s="4">
        <v>200</v>
      </c>
      <c r="E59" s="73">
        <f>SUM('Приложение 5'!H142)</f>
        <v>117.9</v>
      </c>
    </row>
    <row r="60" spans="1:5" ht="75" customHeight="1">
      <c r="A60" s="171" t="s">
        <v>186</v>
      </c>
      <c r="B60" s="168" t="s">
        <v>197</v>
      </c>
      <c r="C60" s="177" t="s">
        <v>261</v>
      </c>
      <c r="D60" s="181"/>
      <c r="E60" s="182">
        <f>E64</f>
        <v>10</v>
      </c>
    </row>
    <row r="61" spans="1:5" ht="18.75" customHeight="1">
      <c r="A61" s="172"/>
      <c r="B61" s="169"/>
      <c r="C61" s="177"/>
      <c r="D61" s="181"/>
      <c r="E61" s="182"/>
    </row>
    <row r="62" spans="1:5" ht="5.25" customHeight="1">
      <c r="A62" s="172"/>
      <c r="B62" s="169"/>
      <c r="C62" s="177"/>
      <c r="D62" s="181"/>
      <c r="E62" s="182"/>
    </row>
    <row r="63" spans="1:5" ht="12.75" hidden="1">
      <c r="A63" s="173"/>
      <c r="B63" s="170"/>
      <c r="C63" s="177"/>
      <c r="D63" s="181"/>
      <c r="E63" s="182"/>
    </row>
    <row r="64" spans="1:5" ht="36">
      <c r="A64" s="67"/>
      <c r="B64" s="124" t="s">
        <v>187</v>
      </c>
      <c r="C64" s="70" t="s">
        <v>262</v>
      </c>
      <c r="D64" s="66"/>
      <c r="E64" s="73">
        <f>E66+E68</f>
        <v>10</v>
      </c>
    </row>
    <row r="65" spans="1:5" ht="36">
      <c r="A65" s="67"/>
      <c r="B65" s="124" t="s">
        <v>169</v>
      </c>
      <c r="C65" s="70" t="s">
        <v>263</v>
      </c>
      <c r="D65" s="66"/>
      <c r="E65" s="73">
        <v>5</v>
      </c>
    </row>
    <row r="66" spans="1:5" ht="54">
      <c r="A66" s="67"/>
      <c r="B66" s="122" t="s">
        <v>324</v>
      </c>
      <c r="C66" s="70" t="s">
        <v>313</v>
      </c>
      <c r="D66" s="4">
        <v>200</v>
      </c>
      <c r="E66" s="73">
        <v>5</v>
      </c>
    </row>
    <row r="67" spans="1:5" ht="72">
      <c r="A67" s="67"/>
      <c r="B67" s="126" t="s">
        <v>283</v>
      </c>
      <c r="C67" s="111" t="s">
        <v>341</v>
      </c>
      <c r="D67" s="112"/>
      <c r="E67" s="113">
        <f>E68</f>
        <v>5</v>
      </c>
    </row>
    <row r="68" spans="1:5" ht="54">
      <c r="A68" s="120"/>
      <c r="B68" s="125" t="s">
        <v>324</v>
      </c>
      <c r="C68" s="111" t="s">
        <v>341</v>
      </c>
      <c r="D68" s="112">
        <v>200</v>
      </c>
      <c r="E68" s="113">
        <v>5</v>
      </c>
    </row>
    <row r="69" spans="1:5" ht="69">
      <c r="A69" s="8" t="s">
        <v>188</v>
      </c>
      <c r="B69" s="121" t="s">
        <v>99</v>
      </c>
      <c r="C69" s="68" t="s">
        <v>264</v>
      </c>
      <c r="D69" s="9"/>
      <c r="E69" s="74">
        <f>'Приложение 5'!H23</f>
        <v>1483</v>
      </c>
    </row>
    <row r="70" spans="1:5" ht="18">
      <c r="A70" s="3"/>
      <c r="B70" s="122" t="s">
        <v>100</v>
      </c>
      <c r="C70" s="69" t="s">
        <v>265</v>
      </c>
      <c r="D70" s="4"/>
      <c r="E70" s="73">
        <f>SUM(E71)</f>
        <v>1483</v>
      </c>
    </row>
    <row r="71" spans="1:5" ht="42.75" customHeight="1">
      <c r="A71" s="163"/>
      <c r="B71" s="164" t="s">
        <v>101</v>
      </c>
      <c r="C71" s="174" t="s">
        <v>266</v>
      </c>
      <c r="D71" s="138"/>
      <c r="E71" s="165">
        <f>SUM(E75)</f>
        <v>1483</v>
      </c>
    </row>
    <row r="72" spans="1:5" ht="18.75" customHeight="1" hidden="1">
      <c r="A72" s="163"/>
      <c r="B72" s="164"/>
      <c r="C72" s="175"/>
      <c r="D72" s="138"/>
      <c r="E72" s="165"/>
    </row>
    <row r="73" spans="1:5" ht="18.75" customHeight="1" hidden="1">
      <c r="A73" s="163"/>
      <c r="B73" s="164"/>
      <c r="C73" s="175"/>
      <c r="D73" s="138"/>
      <c r="E73" s="165"/>
    </row>
    <row r="74" spans="1:5" ht="12.75" hidden="1">
      <c r="A74" s="163"/>
      <c r="B74" s="164"/>
      <c r="C74" s="176"/>
      <c r="D74" s="138"/>
      <c r="E74" s="165"/>
    </row>
    <row r="75" spans="1:5" ht="108">
      <c r="A75" s="3"/>
      <c r="B75" s="122" t="s">
        <v>175</v>
      </c>
      <c r="C75" s="69" t="s">
        <v>266</v>
      </c>
      <c r="D75" s="4">
        <v>100</v>
      </c>
      <c r="E75" s="73">
        <f>SUM('Приложение 5'!H23)</f>
        <v>1483</v>
      </c>
    </row>
    <row r="76" spans="1:7" ht="69">
      <c r="A76" s="8" t="s">
        <v>189</v>
      </c>
      <c r="B76" s="121" t="s">
        <v>138</v>
      </c>
      <c r="C76" s="68" t="s">
        <v>267</v>
      </c>
      <c r="D76" s="9"/>
      <c r="E76" s="74">
        <f>E77+E92+E95+E98</f>
        <v>8756.300000000001</v>
      </c>
      <c r="G76" s="108"/>
    </row>
    <row r="77" spans="1:5" ht="72">
      <c r="A77" s="3"/>
      <c r="B77" s="122" t="s">
        <v>139</v>
      </c>
      <c r="C77" s="69" t="s">
        <v>268</v>
      </c>
      <c r="D77" s="4"/>
      <c r="E77" s="73">
        <f>'Приложение 5'!H26+'Приложение 5'!H45+'Приложение 5'!H56</f>
        <v>8426.300000000001</v>
      </c>
    </row>
    <row r="78" spans="1:5" ht="36">
      <c r="A78" s="3"/>
      <c r="B78" s="122" t="s">
        <v>102</v>
      </c>
      <c r="C78" s="69" t="s">
        <v>269</v>
      </c>
      <c r="D78" s="4"/>
      <c r="E78" s="73">
        <f>E79+E80+E81</f>
        <v>3200</v>
      </c>
    </row>
    <row r="79" spans="1:5" ht="108">
      <c r="A79" s="3"/>
      <c r="B79" s="122" t="s">
        <v>175</v>
      </c>
      <c r="C79" s="69" t="s">
        <v>269</v>
      </c>
      <c r="D79" s="4">
        <v>100</v>
      </c>
      <c r="E79" s="73">
        <f>'Приложение 5'!H28</f>
        <v>2535.7</v>
      </c>
    </row>
    <row r="80" spans="1:5" ht="54">
      <c r="A80" s="3"/>
      <c r="B80" s="122" t="s">
        <v>324</v>
      </c>
      <c r="C80" s="69" t="s">
        <v>269</v>
      </c>
      <c r="D80" s="4">
        <v>200</v>
      </c>
      <c r="E80" s="73">
        <f>'Приложение 5'!H29</f>
        <v>639.3</v>
      </c>
    </row>
    <row r="81" spans="1:5" ht="18">
      <c r="A81" s="3"/>
      <c r="B81" s="122" t="s">
        <v>325</v>
      </c>
      <c r="C81" s="69" t="s">
        <v>269</v>
      </c>
      <c r="D81" s="4">
        <v>800</v>
      </c>
      <c r="E81" s="73">
        <f>SUM('Приложение 5'!H30)</f>
        <v>25</v>
      </c>
    </row>
    <row r="82" spans="1:5" ht="54">
      <c r="A82" s="3"/>
      <c r="B82" s="122" t="s">
        <v>105</v>
      </c>
      <c r="C82" s="69" t="s">
        <v>270</v>
      </c>
      <c r="D82" s="4"/>
      <c r="E82" s="73">
        <f>E83+E84+E86</f>
        <v>4867.8</v>
      </c>
    </row>
    <row r="83" spans="1:5" ht="108">
      <c r="A83" s="3"/>
      <c r="B83" s="122" t="s">
        <v>175</v>
      </c>
      <c r="C83" s="69" t="s">
        <v>270</v>
      </c>
      <c r="D83" s="4">
        <v>100</v>
      </c>
      <c r="E83" s="73">
        <f>SUM('Приложение 5'!H47)</f>
        <v>4356.5</v>
      </c>
    </row>
    <row r="84" spans="1:5" ht="57.75" customHeight="1">
      <c r="A84" s="163"/>
      <c r="B84" s="164" t="s">
        <v>123</v>
      </c>
      <c r="C84" s="174" t="s">
        <v>270</v>
      </c>
      <c r="D84" s="138">
        <v>200</v>
      </c>
      <c r="E84" s="165">
        <f>'Приложение 5'!H48</f>
        <v>488.3</v>
      </c>
    </row>
    <row r="85" spans="1:5" ht="12.75" hidden="1">
      <c r="A85" s="163"/>
      <c r="B85" s="164"/>
      <c r="C85" s="176"/>
      <c r="D85" s="138"/>
      <c r="E85" s="165"/>
    </row>
    <row r="86" spans="1:5" ht="18">
      <c r="A86" s="3"/>
      <c r="B86" s="122" t="s">
        <v>325</v>
      </c>
      <c r="C86" s="69" t="s">
        <v>270</v>
      </c>
      <c r="D86" s="4">
        <v>800</v>
      </c>
      <c r="E86" s="73">
        <f>SUM('Приложение 5'!H49)</f>
        <v>23</v>
      </c>
    </row>
    <row r="87" spans="1:5" ht="54">
      <c r="A87" s="3"/>
      <c r="B87" s="122" t="s">
        <v>38</v>
      </c>
      <c r="C87" s="69" t="s">
        <v>271</v>
      </c>
      <c r="D87" s="4"/>
      <c r="E87" s="73">
        <f>E88+E89</f>
        <v>354.7</v>
      </c>
    </row>
    <row r="88" spans="1:5" ht="108">
      <c r="A88" s="3"/>
      <c r="B88" s="122" t="s">
        <v>175</v>
      </c>
      <c r="C88" s="69" t="s">
        <v>271</v>
      </c>
      <c r="D88" s="4">
        <v>100</v>
      </c>
      <c r="E88" s="73">
        <f>SUM('Приложение 5'!H58)</f>
        <v>315.7</v>
      </c>
    </row>
    <row r="89" spans="1:5" ht="54">
      <c r="A89" s="3"/>
      <c r="B89" s="45" t="s">
        <v>324</v>
      </c>
      <c r="C89" s="69" t="s">
        <v>271</v>
      </c>
      <c r="D89" s="4">
        <v>200</v>
      </c>
      <c r="E89" s="73">
        <v>39</v>
      </c>
    </row>
    <row r="90" spans="1:5" ht="72">
      <c r="A90" s="3"/>
      <c r="B90" s="122" t="s">
        <v>157</v>
      </c>
      <c r="C90" s="69" t="s">
        <v>272</v>
      </c>
      <c r="D90" s="4"/>
      <c r="E90" s="73">
        <f>SUM(E91)</f>
        <v>3.8</v>
      </c>
    </row>
    <row r="91" spans="1:5" ht="36">
      <c r="A91" s="3"/>
      <c r="B91" s="122" t="s">
        <v>123</v>
      </c>
      <c r="C91" s="69" t="s">
        <v>272</v>
      </c>
      <c r="D91" s="4">
        <v>200</v>
      </c>
      <c r="E91" s="73">
        <f>SUM('Приложение 5'!H32)</f>
        <v>3.8</v>
      </c>
    </row>
    <row r="92" spans="1:5" ht="18">
      <c r="A92" s="3"/>
      <c r="B92" s="129" t="s">
        <v>345</v>
      </c>
      <c r="C92" s="110" t="s">
        <v>347</v>
      </c>
      <c r="D92" s="130"/>
      <c r="E92" s="131">
        <f>E93</f>
        <v>250</v>
      </c>
    </row>
    <row r="93" spans="1:5" ht="54">
      <c r="A93" s="3"/>
      <c r="B93" s="129" t="s">
        <v>348</v>
      </c>
      <c r="C93" s="110" t="s">
        <v>349</v>
      </c>
      <c r="D93" s="130"/>
      <c r="E93" s="131">
        <f>E94</f>
        <v>250</v>
      </c>
    </row>
    <row r="94" spans="1:5" ht="54">
      <c r="A94" s="3"/>
      <c r="B94" s="129" t="str">
        <f>$B$11</f>
        <v>Закупка товаров, работ и услуг для обеспечения государственных (муниципальных) нужд</v>
      </c>
      <c r="C94" s="110" t="s">
        <v>349</v>
      </c>
      <c r="D94" s="130">
        <v>800</v>
      </c>
      <c r="E94" s="131">
        <f>'Приложение 5'!H37</f>
        <v>250</v>
      </c>
    </row>
    <row r="95" spans="1:5" s="119" customFormat="1" ht="36">
      <c r="A95" s="114"/>
      <c r="B95" s="125" t="s">
        <v>103</v>
      </c>
      <c r="C95" s="118" t="s">
        <v>273</v>
      </c>
      <c r="D95" s="112"/>
      <c r="E95" s="113">
        <f>SUM(E96)</f>
        <v>20</v>
      </c>
    </row>
    <row r="96" spans="1:5" ht="54">
      <c r="A96" s="3"/>
      <c r="B96" s="122" t="s">
        <v>140</v>
      </c>
      <c r="C96" s="69" t="s">
        <v>274</v>
      </c>
      <c r="D96" s="4"/>
      <c r="E96" s="73">
        <f>SUM(E97)</f>
        <v>20</v>
      </c>
    </row>
    <row r="97" spans="1:5" ht="18">
      <c r="A97" s="3"/>
      <c r="B97" s="122" t="s">
        <v>325</v>
      </c>
      <c r="C97" s="69" t="s">
        <v>274</v>
      </c>
      <c r="D97" s="4">
        <v>800</v>
      </c>
      <c r="E97" s="73">
        <f>SUM('Приложение 5'!H42)</f>
        <v>20</v>
      </c>
    </row>
    <row r="98" spans="1:5" ht="36">
      <c r="A98" s="3"/>
      <c r="B98" s="122" t="s">
        <v>191</v>
      </c>
      <c r="C98" s="69" t="s">
        <v>311</v>
      </c>
      <c r="D98" s="4"/>
      <c r="E98" s="73">
        <f>SUM(E99)</f>
        <v>60</v>
      </c>
    </row>
    <row r="99" spans="1:5" ht="36">
      <c r="A99" s="3"/>
      <c r="B99" s="122" t="s">
        <v>145</v>
      </c>
      <c r="C99" s="69" t="s">
        <v>310</v>
      </c>
      <c r="D99" s="4"/>
      <c r="E99" s="73">
        <f>SUM(E100)</f>
        <v>60</v>
      </c>
    </row>
    <row r="100" spans="1:5" s="119" customFormat="1" ht="36">
      <c r="A100" s="114"/>
      <c r="B100" s="94" t="s">
        <v>326</v>
      </c>
      <c r="C100" s="118" t="s">
        <v>310</v>
      </c>
      <c r="D100" s="112">
        <v>300</v>
      </c>
      <c r="E100" s="113">
        <f>SUM('Приложение 5'!H52)</f>
        <v>60</v>
      </c>
    </row>
    <row r="101" spans="1:5" ht="17.25">
      <c r="A101" s="8" t="s">
        <v>190</v>
      </c>
      <c r="B101" s="121" t="s">
        <v>107</v>
      </c>
      <c r="C101" s="68" t="s">
        <v>275</v>
      </c>
      <c r="D101" s="9"/>
      <c r="E101" s="74">
        <f>SUM(E102,)</f>
        <v>5</v>
      </c>
    </row>
    <row r="102" spans="1:5" ht="72">
      <c r="A102" s="3"/>
      <c r="B102" s="122" t="s">
        <v>193</v>
      </c>
      <c r="C102" s="69" t="s">
        <v>276</v>
      </c>
      <c r="D102" s="4"/>
      <c r="E102" s="73">
        <v>5</v>
      </c>
    </row>
    <row r="103" spans="1:5" ht="72">
      <c r="A103" s="3"/>
      <c r="B103" s="122" t="s">
        <v>108</v>
      </c>
      <c r="C103" s="69" t="s">
        <v>277</v>
      </c>
      <c r="D103" s="4"/>
      <c r="E103" s="73">
        <f>SUM(E104)</f>
        <v>5</v>
      </c>
    </row>
    <row r="104" spans="1:5" ht="36">
      <c r="A104" s="3"/>
      <c r="B104" s="122" t="s">
        <v>123</v>
      </c>
      <c r="C104" s="69" t="s">
        <v>277</v>
      </c>
      <c r="D104" s="4">
        <v>200</v>
      </c>
      <c r="E104" s="73">
        <v>5</v>
      </c>
    </row>
    <row r="105" spans="1:5" ht="17.25">
      <c r="A105" s="8" t="s">
        <v>192</v>
      </c>
      <c r="B105" s="121" t="s">
        <v>116</v>
      </c>
      <c r="C105" s="68" t="s">
        <v>278</v>
      </c>
      <c r="D105" s="9"/>
      <c r="E105" s="74">
        <f>SUM(E106)</f>
        <v>248.4</v>
      </c>
    </row>
    <row r="106" spans="1:5" ht="36">
      <c r="A106" s="8"/>
      <c r="B106" s="122" t="s">
        <v>168</v>
      </c>
      <c r="C106" s="69" t="s">
        <v>279</v>
      </c>
      <c r="D106" s="4"/>
      <c r="E106" s="73">
        <f>SUM(E107)</f>
        <v>248.4</v>
      </c>
    </row>
    <row r="107" spans="1:5" s="119" customFormat="1" ht="36">
      <c r="A107" s="128"/>
      <c r="B107" s="127" t="s">
        <v>326</v>
      </c>
      <c r="C107" s="118" t="s">
        <v>279</v>
      </c>
      <c r="D107" s="112">
        <v>300</v>
      </c>
      <c r="E107" s="113">
        <f>SUM('Приложение 5'!H136)</f>
        <v>248.4</v>
      </c>
    </row>
    <row r="108" spans="1:5" ht="51.75">
      <c r="A108" s="8" t="s">
        <v>195</v>
      </c>
      <c r="B108" s="121" t="s">
        <v>149</v>
      </c>
      <c r="C108" s="68" t="s">
        <v>280</v>
      </c>
      <c r="D108" s="9"/>
      <c r="E108" s="74">
        <f>SUM(E109)</f>
        <v>26.7</v>
      </c>
    </row>
    <row r="109" spans="1:5" ht="54">
      <c r="A109" s="67"/>
      <c r="B109" s="122" t="s">
        <v>150</v>
      </c>
      <c r="C109" s="69" t="s">
        <v>281</v>
      </c>
      <c r="D109" s="4"/>
      <c r="E109" s="73">
        <f>SUM(E110)</f>
        <v>26.7</v>
      </c>
    </row>
    <row r="110" spans="1:5" ht="72">
      <c r="A110" s="3"/>
      <c r="B110" s="122" t="s">
        <v>196</v>
      </c>
      <c r="C110" s="69" t="s">
        <v>282</v>
      </c>
      <c r="D110" s="4"/>
      <c r="E110" s="73">
        <f>SUM(E111)</f>
        <v>26.7</v>
      </c>
    </row>
    <row r="111" spans="1:5" ht="18">
      <c r="A111" s="67"/>
      <c r="B111" s="122" t="s">
        <v>194</v>
      </c>
      <c r="C111" s="69" t="s">
        <v>282</v>
      </c>
      <c r="D111" s="4">
        <v>500</v>
      </c>
      <c r="E111" s="73">
        <f>SUM('Приложение 5'!H16)</f>
        <v>26.7</v>
      </c>
    </row>
    <row r="112" ht="12.75" hidden="1"/>
    <row r="113" spans="1:10" s="64" customFormat="1" ht="51.75" customHeight="1">
      <c r="A113" s="166" t="s">
        <v>289</v>
      </c>
      <c r="B113" s="166"/>
      <c r="C113" s="75"/>
      <c r="D113" s="167" t="s">
        <v>199</v>
      </c>
      <c r="E113" s="167"/>
      <c r="F113" s="17"/>
      <c r="G113" s="17"/>
      <c r="I113" s="17"/>
      <c r="J113" s="17"/>
    </row>
    <row r="114" spans="1:10" s="64" customFormat="1" ht="18.75" customHeight="1">
      <c r="A114" s="166"/>
      <c r="B114" s="166"/>
      <c r="C114" s="75"/>
      <c r="D114" s="167"/>
      <c r="E114" s="167"/>
      <c r="F114" s="75"/>
      <c r="G114" s="75"/>
      <c r="H114" s="75"/>
      <c r="I114" s="17"/>
      <c r="J114" s="23"/>
    </row>
  </sheetData>
  <sheetProtection/>
  <mergeCells count="30">
    <mergeCell ref="C1:E1"/>
    <mergeCell ref="A3:E3"/>
    <mergeCell ref="A4:E4"/>
    <mergeCell ref="A84:A85"/>
    <mergeCell ref="B84:B85"/>
    <mergeCell ref="D84:D85"/>
    <mergeCell ref="E84:E85"/>
    <mergeCell ref="C33:C34"/>
    <mergeCell ref="C84:C85"/>
    <mergeCell ref="C71:C74"/>
    <mergeCell ref="B60:B63"/>
    <mergeCell ref="A60:A63"/>
    <mergeCell ref="C52:C55"/>
    <mergeCell ref="C60:C63"/>
    <mergeCell ref="D52:D55"/>
    <mergeCell ref="E52:E55"/>
    <mergeCell ref="D60:D63"/>
    <mergeCell ref="E60:E63"/>
    <mergeCell ref="A71:A74"/>
    <mergeCell ref="B71:B74"/>
    <mergeCell ref="D71:D74"/>
    <mergeCell ref="E71:E74"/>
    <mergeCell ref="A113:B114"/>
    <mergeCell ref="D113:E114"/>
    <mergeCell ref="A33:A34"/>
    <mergeCell ref="B33:B34"/>
    <mergeCell ref="D33:D34"/>
    <mergeCell ref="E33:E34"/>
    <mergeCell ref="A52:A55"/>
    <mergeCell ref="B52:B5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8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2">
      <selection activeCell="A1" sqref="A1:D19"/>
    </sheetView>
  </sheetViews>
  <sheetFormatPr defaultColWidth="9.125" defaultRowHeight="12.75"/>
  <cols>
    <col min="1" max="1" width="29.375" style="7" customWidth="1"/>
    <col min="2" max="2" width="28.375" style="7" customWidth="1"/>
    <col min="3" max="3" width="19.875" style="7" customWidth="1"/>
    <col min="4" max="4" width="19.00390625" style="7" customWidth="1"/>
    <col min="5" max="7" width="9.125" style="7" customWidth="1"/>
    <col min="8" max="16384" width="9.125" style="44" customWidth="1"/>
  </cols>
  <sheetData>
    <row r="1" spans="1:4" ht="97.5" customHeight="1">
      <c r="A1" s="184"/>
      <c r="B1" s="184"/>
      <c r="C1" s="185" t="s">
        <v>382</v>
      </c>
      <c r="D1" s="185"/>
    </row>
    <row r="2" spans="1:4" ht="5.25" customHeight="1">
      <c r="A2" s="184"/>
      <c r="B2" s="184"/>
      <c r="C2" s="184"/>
      <c r="D2" s="184"/>
    </row>
    <row r="3" spans="1:4" ht="60.75" customHeight="1">
      <c r="A3" s="186" t="s">
        <v>358</v>
      </c>
      <c r="B3" s="186"/>
      <c r="C3" s="186"/>
      <c r="D3" s="186"/>
    </row>
    <row r="4" spans="1:4" ht="15" customHeight="1">
      <c r="A4" s="184"/>
      <c r="B4" s="184"/>
      <c r="C4" s="184"/>
      <c r="D4" s="187" t="s">
        <v>136</v>
      </c>
    </row>
    <row r="5" spans="1:4" ht="111.75" customHeight="1">
      <c r="A5" s="188" t="s">
        <v>43</v>
      </c>
      <c r="B5" s="189" t="s">
        <v>44</v>
      </c>
      <c r="C5" s="189"/>
      <c r="D5" s="188" t="s">
        <v>0</v>
      </c>
    </row>
    <row r="6" spans="1:4" ht="55.5" customHeight="1">
      <c r="A6" s="190">
        <v>9.9201E+19</v>
      </c>
      <c r="B6" s="191" t="s">
        <v>333</v>
      </c>
      <c r="C6" s="191"/>
      <c r="D6" s="192">
        <f>D7</f>
        <v>2044.1000000000022</v>
      </c>
    </row>
    <row r="7" spans="1:4" ht="55.5" customHeight="1">
      <c r="A7" s="193">
        <v>9.920105E+19</v>
      </c>
      <c r="B7" s="194" t="s">
        <v>334</v>
      </c>
      <c r="C7" s="194"/>
      <c r="D7" s="192">
        <f>D15+D11</f>
        <v>2044.1000000000022</v>
      </c>
    </row>
    <row r="8" spans="1:4" ht="36" customHeight="1">
      <c r="A8" s="195" t="s">
        <v>53</v>
      </c>
      <c r="B8" s="194" t="s">
        <v>45</v>
      </c>
      <c r="C8" s="194"/>
      <c r="D8" s="196">
        <f>SUM(D9)</f>
        <v>-29007.9</v>
      </c>
    </row>
    <row r="9" spans="1:4" ht="39" customHeight="1">
      <c r="A9" s="197" t="s">
        <v>54</v>
      </c>
      <c r="B9" s="194" t="s">
        <v>46</v>
      </c>
      <c r="C9" s="194"/>
      <c r="D9" s="196">
        <f>D10</f>
        <v>-29007.9</v>
      </c>
    </row>
    <row r="10" spans="1:4" ht="36.75" customHeight="1">
      <c r="A10" s="197" t="s">
        <v>55</v>
      </c>
      <c r="B10" s="194" t="s">
        <v>47</v>
      </c>
      <c r="C10" s="194"/>
      <c r="D10" s="196">
        <f>D11</f>
        <v>-29007.9</v>
      </c>
    </row>
    <row r="11" spans="1:4" ht="44.25" customHeight="1">
      <c r="A11" s="197" t="s">
        <v>56</v>
      </c>
      <c r="B11" s="194" t="s">
        <v>48</v>
      </c>
      <c r="C11" s="194"/>
      <c r="D11" s="198">
        <f>-'Приложение 1'!D25</f>
        <v>-29007.9</v>
      </c>
    </row>
    <row r="12" spans="1:4" ht="39.75" customHeight="1">
      <c r="A12" s="197" t="s">
        <v>57</v>
      </c>
      <c r="B12" s="194" t="s">
        <v>49</v>
      </c>
      <c r="C12" s="194"/>
      <c r="D12" s="196">
        <f>'Приложение 5'!H8</f>
        <v>31052.000000000004</v>
      </c>
    </row>
    <row r="13" spans="1:4" ht="36.75" customHeight="1">
      <c r="A13" s="197" t="s">
        <v>58</v>
      </c>
      <c r="B13" s="194" t="s">
        <v>50</v>
      </c>
      <c r="C13" s="194"/>
      <c r="D13" s="196">
        <f>SUM(D14)</f>
        <v>31052.000000000004</v>
      </c>
    </row>
    <row r="14" spans="1:4" ht="43.5" customHeight="1">
      <c r="A14" s="197" t="s">
        <v>59</v>
      </c>
      <c r="B14" s="194" t="s">
        <v>51</v>
      </c>
      <c r="C14" s="194"/>
      <c r="D14" s="196">
        <f>SUM(D15)</f>
        <v>31052.000000000004</v>
      </c>
    </row>
    <row r="15" spans="1:4" ht="48" customHeight="1">
      <c r="A15" s="197" t="s">
        <v>60</v>
      </c>
      <c r="B15" s="194" t="s">
        <v>52</v>
      </c>
      <c r="C15" s="194"/>
      <c r="D15" s="199">
        <f>'Приложение 5'!H8</f>
        <v>31052.000000000004</v>
      </c>
    </row>
    <row r="16" spans="1:4" ht="2.25" customHeight="1">
      <c r="A16" s="184"/>
      <c r="B16" s="184"/>
      <c r="C16" s="184"/>
      <c r="D16" s="184"/>
    </row>
    <row r="17" spans="1:4" ht="0" customHeight="1" hidden="1">
      <c r="A17" s="184"/>
      <c r="B17" s="184"/>
      <c r="C17" s="184"/>
      <c r="D17" s="184"/>
    </row>
    <row r="18" spans="1:4" ht="36" customHeight="1">
      <c r="A18" s="200" t="s">
        <v>287</v>
      </c>
      <c r="B18" s="200"/>
      <c r="C18" s="201"/>
      <c r="D18" s="201"/>
    </row>
    <row r="19" spans="1:4" ht="18">
      <c r="A19" s="202" t="s">
        <v>122</v>
      </c>
      <c r="B19" s="202"/>
      <c r="C19" s="184"/>
      <c r="D19" s="203" t="s">
        <v>199</v>
      </c>
    </row>
  </sheetData>
  <sheetProtection/>
  <mergeCells count="13">
    <mergeCell ref="B15:C15"/>
    <mergeCell ref="B11:C11"/>
    <mergeCell ref="B12:C12"/>
    <mergeCell ref="B13:C13"/>
    <mergeCell ref="B14:C14"/>
    <mergeCell ref="B10:C10"/>
    <mergeCell ref="B8:C8"/>
    <mergeCell ref="B9:C9"/>
    <mergeCell ref="C1:D1"/>
    <mergeCell ref="A3:D3"/>
    <mergeCell ref="B5:C5"/>
    <mergeCell ref="B6:C6"/>
    <mergeCell ref="B7:C7"/>
  </mergeCells>
  <printOptions/>
  <pageMargins left="0.5905511811023623" right="0.3937007874015748" top="0.5905511811023623" bottom="0.5905511811023623" header="0.5118110236220472" footer="0.5118110236220472"/>
  <pageSetup fitToHeight="4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Крупского с/п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Крупского с/п</dc:creator>
  <cp:keywords/>
  <dc:description/>
  <cp:lastModifiedBy>Пользователь</cp:lastModifiedBy>
  <cp:lastPrinted>2024-04-25T07:54:03Z</cp:lastPrinted>
  <dcterms:created xsi:type="dcterms:W3CDTF">2009-02-04T05:21:53Z</dcterms:created>
  <dcterms:modified xsi:type="dcterms:W3CDTF">2024-04-25T07:54:38Z</dcterms:modified>
  <cp:category/>
  <cp:version/>
  <cp:contentType/>
  <cp:contentStatus/>
</cp:coreProperties>
</file>